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9428" windowHeight="10452" tabRatio="924"/>
  </bookViews>
  <sheets>
    <sheet name="MANODOPERA" sheetId="6" r:id="rId1"/>
    <sheet name="TEMP.LAV-COLTIVAZIONI" sheetId="7" r:id="rId2"/>
    <sheet name="TEMP.LAV-ALLEVAMENTI" sheetId="8" r:id="rId3"/>
    <sheet name="TEMP.LAV-ATT.MULT." sheetId="24" r:id="rId4"/>
    <sheet name="RAP.PREV.CONN.TEMPO-LAVORO" sheetId="10" r:id="rId5"/>
    <sheet name="REDDITIVITÁ-COLTIVAZIONI" sheetId="14" r:id="rId6"/>
    <sheet name="REDDITIVITÁ-ALLEVAMENTI" sheetId="15" r:id="rId7"/>
    <sheet name="REDDITIVITÁ-MULT." sheetId="16" r:id="rId8"/>
    <sheet name="RAP.PREV.CONN.RED.LS" sheetId="18" r:id="rId9"/>
    <sheet name="REDDITO-AGRICOLO-IRAP" sheetId="17" r:id="rId10"/>
    <sheet name="rap.prev.conn.IRAP" sheetId="20" r:id="rId11"/>
    <sheet name="Foglio1" sheetId="25" state="hidden" r:id="rId12"/>
    <sheet name="Foglio2" sheetId="26" r:id="rId13"/>
  </sheets>
  <definedNames>
    <definedName name="_xlnm.Print_Area" localSheetId="8">RAP.PREV.CONN.RED.LS!$B$1:$C$11</definedName>
    <definedName name="_xlnm.Print_Area" localSheetId="4">'RAP.PREV.CONN.TEMPO-LAVORO'!$A$1:$B$19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5" l="1"/>
  <c r="F6" i="25"/>
  <c r="F5" i="25"/>
  <c r="F4" i="25"/>
  <c r="F3" i="25"/>
  <c r="F8" i="25" s="1"/>
  <c r="F9" i="25" s="1"/>
  <c r="C7" i="6" l="1"/>
  <c r="B17" i="10" s="1"/>
  <c r="E19" i="16"/>
  <c r="E18" i="16"/>
  <c r="E17" i="16"/>
  <c r="E16" i="16"/>
  <c r="E26" i="16" l="1"/>
  <c r="E27" i="16"/>
  <c r="E28" i="16"/>
  <c r="E25" i="16"/>
  <c r="E20" i="16"/>
  <c r="E15" i="16"/>
  <c r="E13" i="16"/>
  <c r="E12" i="16"/>
  <c r="E11" i="16"/>
  <c r="E10" i="16"/>
  <c r="F16" i="24"/>
  <c r="F15" i="24"/>
  <c r="F17" i="24"/>
  <c r="E7" i="16"/>
  <c r="E4" i="16"/>
  <c r="E5" i="16"/>
  <c r="E6" i="16"/>
  <c r="E8" i="16"/>
  <c r="E9" i="16"/>
  <c r="E14" i="16"/>
  <c r="E21" i="16"/>
  <c r="E22" i="16"/>
  <c r="E23" i="16"/>
  <c r="E24" i="16"/>
  <c r="E3" i="16"/>
  <c r="E29" i="16" l="1"/>
  <c r="F19" i="24"/>
  <c r="E11" i="24"/>
  <c r="F11" i="24" s="1"/>
  <c r="E10" i="24"/>
  <c r="F10" i="24" s="1"/>
  <c r="E9" i="24"/>
  <c r="F9" i="24" s="1"/>
  <c r="E8" i="24"/>
  <c r="F8" i="24" s="1"/>
  <c r="F3" i="24"/>
  <c r="F4" i="24"/>
  <c r="F5" i="24"/>
  <c r="F6" i="24"/>
  <c r="F7" i="24"/>
  <c r="F12" i="24"/>
  <c r="F13" i="24"/>
  <c r="F14" i="24"/>
  <c r="F18" i="24"/>
  <c r="F20" i="24"/>
  <c r="F21" i="24"/>
  <c r="F22" i="24"/>
  <c r="F23" i="24"/>
  <c r="F24" i="24"/>
  <c r="F25" i="24"/>
  <c r="F26" i="24"/>
  <c r="F27" i="24"/>
  <c r="F28" i="24"/>
  <c r="F2" i="24"/>
  <c r="F30" i="24" l="1"/>
  <c r="B11" i="20"/>
  <c r="C16" i="18"/>
  <c r="D7" i="17"/>
  <c r="B2" i="20" s="1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28" i="15" l="1"/>
  <c r="C6" i="18" s="1"/>
  <c r="D59" i="14"/>
  <c r="C5" i="18" s="1"/>
  <c r="B9" i="20"/>
  <c r="C14" i="18"/>
  <c r="B8" i="10"/>
  <c r="D57" i="7"/>
  <c r="D56" i="7"/>
  <c r="D55" i="7"/>
  <c r="D54" i="7"/>
  <c r="D19" i="8"/>
  <c r="D18" i="8"/>
  <c r="D17" i="8"/>
  <c r="D5" i="8"/>
  <c r="D6" i="8"/>
  <c r="D7" i="8"/>
  <c r="D8" i="8"/>
  <c r="D9" i="8"/>
  <c r="D10" i="8"/>
  <c r="D11" i="8"/>
  <c r="D12" i="8"/>
  <c r="D13" i="8"/>
  <c r="D14" i="8"/>
  <c r="D15" i="8"/>
  <c r="D16" i="8"/>
  <c r="D20" i="8"/>
  <c r="D4" i="8"/>
  <c r="C7" i="18" l="1"/>
  <c r="E30" i="16"/>
  <c r="D21" i="8"/>
  <c r="B6" i="10" s="1"/>
  <c r="B3" i="20" l="1"/>
  <c r="B4" i="20" s="1"/>
  <c r="C8" i="18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8" i="7"/>
  <c r="D36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4" i="7"/>
  <c r="B15" i="10" l="1"/>
  <c r="D59" i="7"/>
  <c r="C13" i="18" l="1"/>
  <c r="C15" i="18" s="1"/>
  <c r="C17" i="18" s="1"/>
  <c r="B8" i="20"/>
  <c r="B10" i="20" s="1"/>
  <c r="B12" i="20" s="1"/>
  <c r="B5" i="10"/>
  <c r="B7" i="10" s="1"/>
  <c r="B14" i="10" s="1"/>
  <c r="B16" i="10" s="1"/>
  <c r="B18" i="10" s="1"/>
  <c r="B9" i="10" l="1"/>
  <c r="C9" i="18"/>
</calcChain>
</file>

<file path=xl/sharedStrings.xml><?xml version="1.0" encoding="utf-8"?>
<sst xmlns="http://schemas.openxmlformats.org/spreadsheetml/2006/main" count="423" uniqueCount="310">
  <si>
    <t>N° ore lavoro annue</t>
  </si>
  <si>
    <t>Altre forme (voucher, stagionali, contoterzisti):</t>
  </si>
  <si>
    <t>ore/Ha</t>
  </si>
  <si>
    <t>Ore totali</t>
  </si>
  <si>
    <t>Frumento, orzo, avena</t>
  </si>
  <si>
    <t>Mais da granella</t>
  </si>
  <si>
    <t>Altre leguminose da granella</t>
  </si>
  <si>
    <t>Soia</t>
  </si>
  <si>
    <t>Silomais</t>
  </si>
  <si>
    <t>Sulla</t>
  </si>
  <si>
    <t>Erbai in asciutto</t>
  </si>
  <si>
    <t>Erbai in irriguo</t>
  </si>
  <si>
    <t>Erba medica</t>
  </si>
  <si>
    <t>Prato polifita asciutto</t>
  </si>
  <si>
    <t>Prato/pascolo</t>
  </si>
  <si>
    <t>Asparago</t>
  </si>
  <si>
    <t>Barbabietola da zucchero</t>
  </si>
  <si>
    <t>Carciofo</t>
  </si>
  <si>
    <t>Fagiolo</t>
  </si>
  <si>
    <t>Fava</t>
  </si>
  <si>
    <t>Patata</t>
  </si>
  <si>
    <t>Pisello</t>
  </si>
  <si>
    <t>Pomodoro da industria</t>
  </si>
  <si>
    <t>Pomodoro da mensa in campo</t>
  </si>
  <si>
    <t>Pomodoro da mensa in  serra</t>
  </si>
  <si>
    <t>Orto familiare</t>
  </si>
  <si>
    <t>Riso</t>
  </si>
  <si>
    <t>Altre colture ortive in campo</t>
  </si>
  <si>
    <t>altre colture ortive in serra</t>
  </si>
  <si>
    <t>Zafferano</t>
  </si>
  <si>
    <t>Altre piante officinali</t>
  </si>
  <si>
    <t>Fragola in tunnel</t>
  </si>
  <si>
    <t>Anguria</t>
  </si>
  <si>
    <t>Melone</t>
  </si>
  <si>
    <t>Fiori in pieno campo</t>
  </si>
  <si>
    <t>Fiori in serra</t>
  </si>
  <si>
    <t>Superficie HA</t>
  </si>
  <si>
    <t xml:space="preserve"> Olivo da olio</t>
  </si>
  <si>
    <t xml:space="preserve"> Olivo da mensa</t>
  </si>
  <si>
    <t xml:space="preserve"> Vigneto per uva da vino,  tendone</t>
  </si>
  <si>
    <t xml:space="preserve"> Vigneto per uva da vino,  spalliera</t>
  </si>
  <si>
    <t xml:space="preserve"> Vigneto per uva da tavola,  tendone</t>
  </si>
  <si>
    <t xml:space="preserve"> Vigneto per uva da tavola  spalliera</t>
  </si>
  <si>
    <t xml:space="preserve"> Agrumeto</t>
  </si>
  <si>
    <t xml:space="preserve"> Melo, pero </t>
  </si>
  <si>
    <t xml:space="preserve"> Pesco, albicocco, susino</t>
  </si>
  <si>
    <t xml:space="preserve"> Nettarine, percoche</t>
  </si>
  <si>
    <t xml:space="preserve"> Ciliegio</t>
  </si>
  <si>
    <t xml:space="preserve"> Actinidia</t>
  </si>
  <si>
    <t xml:space="preserve"> Frutteto misto</t>
  </si>
  <si>
    <t xml:space="preserve"> Nocciolo </t>
  </si>
  <si>
    <t xml:space="preserve"> Mandorlo, castagno </t>
  </si>
  <si>
    <t xml:space="preserve"> Quercia da sughero</t>
  </si>
  <si>
    <t xml:space="preserve"> Bosco ceduo</t>
  </si>
  <si>
    <t xml:space="preserve"> Bosco d'alto fusto</t>
  </si>
  <si>
    <t xml:space="preserve"> Altre colture (indicare) </t>
  </si>
  <si>
    <t>Bestiame allevato</t>
  </si>
  <si>
    <t>Ore/capo</t>
  </si>
  <si>
    <t xml:space="preserve"> Bovini latte </t>
  </si>
  <si>
    <t xml:space="preserve"> Bovini latte/carne </t>
  </si>
  <si>
    <t xml:space="preserve"> Linea vacca/vitello semibrado</t>
  </si>
  <si>
    <t xml:space="preserve"> Linea vacca/vitello brado</t>
  </si>
  <si>
    <t xml:space="preserve"> Suini (compresi i cinghiali)</t>
  </si>
  <si>
    <t xml:space="preserve"> Ovini, caprini</t>
  </si>
  <si>
    <t xml:space="preserve"> Equini </t>
  </si>
  <si>
    <t xml:space="preserve"> Struzzi (tris)</t>
  </si>
  <si>
    <t xml:space="preserve"> Api (alveari)</t>
  </si>
  <si>
    <t xml:space="preserve"> Altri animali da corte</t>
  </si>
  <si>
    <t xml:space="preserve"> Lumache (ettaro)</t>
  </si>
  <si>
    <t xml:space="preserve"> Altro (indicare) </t>
  </si>
  <si>
    <t>Numero Capi</t>
  </si>
  <si>
    <t>TOTALE ORE LAVORE RISORSE UMANE AZIENDALI</t>
  </si>
  <si>
    <t xml:space="preserve">tipologia ore di lavoro </t>
  </si>
  <si>
    <t>Se la differenza tra il fabbisogno lavorativo agricolo e quello multifunzionale è positiva il rapporto di prevalenza tra attività agricola e attività multifunzionali è rispettato.</t>
  </si>
  <si>
    <t>COLTIVAZIONI</t>
  </si>
  <si>
    <t>d) fabbisogno lavorativo in ore/annue  per attività multifunzionali</t>
  </si>
  <si>
    <t>DIFFERENZA TRA RIS.UMANE DISPONIBILI E FABBISOGNO AZIENDALE</t>
  </si>
  <si>
    <t>Se la differenza tra il potenziale lavorativo presente in azienda e il fabbisogno lavorativo dell'impresa è positiva il rapporto di connessione e complementarietà tra attività agricola e attività multifunzionali è rispettato.</t>
  </si>
  <si>
    <t>CALCOLO RAPPORTO DI PREVALENZA COL METODO DEL TEMPO LAVORO</t>
  </si>
  <si>
    <r>
      <t>c)</t>
    </r>
    <r>
      <rPr>
        <b/>
        <sz val="11"/>
        <rFont val="Times New Roman"/>
        <family val="1"/>
      </rPr>
      <t> </t>
    </r>
    <r>
      <rPr>
        <b/>
        <sz val="11"/>
        <rFont val="Arial"/>
        <family val="2"/>
      </rPr>
      <t>fabbisogno lavorativo in ore/annue per attività agricola (a + b)</t>
    </r>
  </si>
  <si>
    <t>DIFFERENZA FABBISOGNO LAVORATIVO AGRICOLO e MULTIFUNZ. in ore/annue  (c-d)</t>
  </si>
  <si>
    <t>CALCOLO RAPPORTO CONNESSIONE E COMPLEMENTARIETA' COL METODO DEL TEMPO LAVORO</t>
  </si>
  <si>
    <t>A) totale ore/annue agricole</t>
  </si>
  <si>
    <t>B) totale ore/annue multifunzionali</t>
  </si>
  <si>
    <t>TOTALE FABBISOGNO LAVORATIVO IMPRESA ORE/ANNUE (A+B)</t>
  </si>
  <si>
    <t>DENOMINAZIONE IMPRESA</t>
  </si>
  <si>
    <t>N.Addetti</t>
  </si>
  <si>
    <t>DICHIARAZIONE</t>
  </si>
  <si>
    <t>Dettaglio ore di lavoro annue per le COLTIVAZIONI:</t>
  </si>
  <si>
    <t>Dettaglio ore di lavoro annue per gli ALLEVAMENTI:</t>
  </si>
  <si>
    <t>a)Totale ore di lavoro (coltivazioni)</t>
  </si>
  <si>
    <t>b)Totale ore di lavoro (allevamenti)</t>
  </si>
  <si>
    <t>TOTALE ORE LAVORO DISPONIBILI IN AZIENDA (RELATIVE ALLE RISORSE UMANE AZIENDALI DICHIARATE)</t>
  </si>
  <si>
    <t>Tipo ore di lavoro agricolo</t>
  </si>
  <si>
    <t>NUMERO-PRATICA</t>
  </si>
  <si>
    <t>Situazione AZIENDALE</t>
  </si>
  <si>
    <t>TOTALE ORE DI LAVORO ANNUO PER LE COLTIVAZIONI</t>
  </si>
  <si>
    <t>Totale ore di lavoro annuo per gli allevamenti</t>
  </si>
  <si>
    <t>4.808 €/100 mq</t>
  </si>
  <si>
    <t>Funghi coltivati sotto copertura  (superficie di base 100 mq)</t>
  </si>
  <si>
    <t>Colture permanenti in serra (frutteti sotto serra, ecc.)</t>
  </si>
  <si>
    <t>Altre colture permanenti</t>
  </si>
  <si>
    <t>Vivai (semenzai e piantonai)</t>
  </si>
  <si>
    <t>Vigneti per uva passita</t>
  </si>
  <si>
    <t>Vigneti per uva da tavola</t>
  </si>
  <si>
    <t>Vigneti per uva da vino comune</t>
  </si>
  <si>
    <t>Vigneti per uva da vino di qualità (DOP e IGP)</t>
  </si>
  <si>
    <t>Oliveti per olive da olio</t>
  </si>
  <si>
    <t>Oliveti per olive da tavola</t>
  </si>
  <si>
    <t>Agrumeti</t>
  </si>
  <si>
    <t>Frutta per frutta a guscio</t>
  </si>
  <si>
    <t>Piccoli frutti</t>
  </si>
  <si>
    <t>Frutta di origine subtropicale</t>
  </si>
  <si>
    <t>Frutta fresca di origine temperata</t>
  </si>
  <si>
    <t>Pascoli magri</t>
  </si>
  <si>
    <t>Prati permanenti e pascoli</t>
  </si>
  <si>
    <t>Terreni a riposo senza aiuto</t>
  </si>
  <si>
    <t>Altri colture per seminativi (compresi affitti sotto l’anno)</t>
  </si>
  <si>
    <t>Sementi e piantine per seminativi (sementi da prato, ecc.)</t>
  </si>
  <si>
    <t>Erbai di altri cereali da foraggio diversi da mais da foraggio</t>
  </si>
  <si>
    <t>Erbaio di leguminose da foraggio</t>
  </si>
  <si>
    <t>Erbaio di mais da foraggio</t>
  </si>
  <si>
    <t xml:space="preserve">Prati avvicendati (medica, sulla, trifoglio, lupinella, ecc.)  </t>
  </si>
  <si>
    <t>Fiori e piante ornamentali in serra</t>
  </si>
  <si>
    <t>Fiori e piante ornamentali in piena campo</t>
  </si>
  <si>
    <t>Ortaggi freschi in serra</t>
  </si>
  <si>
    <t xml:space="preserve">Ortaggi freschi in orto industriale   </t>
  </si>
  <si>
    <t>Ortaggi freschi in pieno campo</t>
  </si>
  <si>
    <t>Altre piante industriali</t>
  </si>
  <si>
    <t>Piante aromatiche, medicinali e spezie</t>
  </si>
  <si>
    <t>Altre colture tessili</t>
  </si>
  <si>
    <t>Canapa</t>
  </si>
  <si>
    <t>Lino</t>
  </si>
  <si>
    <t>Altre oleaginose erbacee</t>
  </si>
  <si>
    <t>Semi di lino  (per olio di lino)</t>
  </si>
  <si>
    <t>Girasole</t>
  </si>
  <si>
    <t>Colza e ravizzone</t>
  </si>
  <si>
    <t>Luppolo</t>
  </si>
  <si>
    <t>Tabacco</t>
  </si>
  <si>
    <t xml:space="preserve">Sarchiate da foraggio (bietola da foraggio, ecc.)   </t>
  </si>
  <si>
    <t>Barbabietola da zucchero (escluse le sementi)</t>
  </si>
  <si>
    <t>Patate (comprese le patate primaticce e da semina)</t>
  </si>
  <si>
    <t>Legumi diversi da piselli, fave, favette e lupini dolci</t>
  </si>
  <si>
    <t>Piselli, fave, favette e lupini dolci</t>
  </si>
  <si>
    <t>Legumi secchi (fava, favette, cece, fagiolo, lenticchia, ecc.)</t>
  </si>
  <si>
    <t>Altri cereali da granella (sorgo, miglio, panico, farro, ecc.)</t>
  </si>
  <si>
    <t>Mais</t>
  </si>
  <si>
    <t>Avena</t>
  </si>
  <si>
    <t>Orzo</t>
  </si>
  <si>
    <t>Segale</t>
  </si>
  <si>
    <t>Frumento duro</t>
  </si>
  <si>
    <t>Frumento tenero</t>
  </si>
  <si>
    <t>Redditività totale</t>
  </si>
  <si>
    <t>€/Ha</t>
  </si>
  <si>
    <t>Calcolo del reddito dell’attività principale con il metodo del reddito lordo standard</t>
  </si>
  <si>
    <t>Calcolo del reddito dell’attività principale (ALLEVAMENTI) con il metodo del reddito lordo standard</t>
  </si>
  <si>
    <t>Specie Allevata</t>
  </si>
  <si>
    <t>N° capi</t>
  </si>
  <si>
    <t>€/capo</t>
  </si>
  <si>
    <t>Equini in complesso (di tutte le età)</t>
  </si>
  <si>
    <t xml:space="preserve">Bovini maschi e femmine meno di 1 anno  </t>
  </si>
  <si>
    <t>Bovini maschi da 1 a meno di 2 anni</t>
  </si>
  <si>
    <t>Bovini femmine da 1 a meno di 2 anni</t>
  </si>
  <si>
    <t>Bovini maschi di 2 anni e più</t>
  </si>
  <si>
    <t>Giovenche di 2 anni e più</t>
  </si>
  <si>
    <t>Vacche lattifere</t>
  </si>
  <si>
    <t>Altre vacche (vacche nutrici, vacche da riforma)</t>
  </si>
  <si>
    <t>Pecore</t>
  </si>
  <si>
    <t>Altri ovini (arieti, agnelli)</t>
  </si>
  <si>
    <t>Capre</t>
  </si>
  <si>
    <t>Altri caprini</t>
  </si>
  <si>
    <t xml:space="preserve">Lattonzoli &lt; 20 Kg   </t>
  </si>
  <si>
    <t>Scrofe da riproduzione &gt; 50 Kg</t>
  </si>
  <si>
    <t>Altri suini (verri e suini da ingrasso &gt; 20 Kg)</t>
  </si>
  <si>
    <t>Coniglie fattrici</t>
  </si>
  <si>
    <t>Polli da carne – broilers</t>
  </si>
  <si>
    <t>2.006 € / 100 capi</t>
  </si>
  <si>
    <t xml:space="preserve">Galline ovaiole </t>
  </si>
  <si>
    <t>3.538 € / 100 capi</t>
  </si>
  <si>
    <t>Tacchini</t>
  </si>
  <si>
    <t>5.733 € / 100 capi</t>
  </si>
  <si>
    <t xml:space="preserve">Anatre </t>
  </si>
  <si>
    <t>1.678 € / 100 capi</t>
  </si>
  <si>
    <t>Oche</t>
  </si>
  <si>
    <t>Struzzi</t>
  </si>
  <si>
    <t>1.096 € / 100 capi</t>
  </si>
  <si>
    <t>Altro pollame (faraone, ecc.)</t>
  </si>
  <si>
    <t>Api (N° alveari)</t>
  </si>
  <si>
    <t>44 € / alveare</t>
  </si>
  <si>
    <t>Ricavo</t>
  </si>
  <si>
    <t>REDDITO AGRICOLO CALCOLATO sulla base dell’imponibile IRAP (metodo utilizzabile solo dai soggetti IRAP - gli imprenditori agricoli dal 2016 sono esonerati dall'IRAP)</t>
  </si>
  <si>
    <t>a) Imponibile IRAP</t>
  </si>
  <si>
    <t>b) Contributi pubblici agricoli</t>
  </si>
  <si>
    <t>c) Premi PAC</t>
  </si>
  <si>
    <t>d) Redditi delle attività 2135 cc non soggetti ad IRAP</t>
  </si>
  <si>
    <t>e) Redditi derivanti da partecipazioni in società agricole</t>
  </si>
  <si>
    <t>TOTALE (a+b+c+d+e)</t>
  </si>
  <si>
    <t>N.PRATICA</t>
  </si>
  <si>
    <t>tipologia reddito lordo standard</t>
  </si>
  <si>
    <t>SITUAZIONE AZIENDALE</t>
  </si>
  <si>
    <t>a) totale reddito lordo standard annuo per le coltivazioni</t>
  </si>
  <si>
    <t>b) Totale reddito lordo standard annuo per gli allevamenti</t>
  </si>
  <si>
    <t>c) reddito lordo standard per attività agricola (a + b)</t>
  </si>
  <si>
    <t>d)reddito lordo standard attività multifunzionali</t>
  </si>
  <si>
    <t>DIFFERENZA REDDITO LORDO STANDARD AGRICOLO e REDDITO MULTIFUNZ.(c-d)</t>
  </si>
  <si>
    <t>VALORE DA CONSIDERARE SE SI UTILIZZA IL METODO DEL REDDITO LORDO STANDARD</t>
  </si>
  <si>
    <t>Se la differenza tra il reddito agricolo e quello multifunzionale è positiva il rapporto di prevalenza tra attività agricola e attività multifunzionali è rispettato così come il rapporto di connessione e complementarietà delle attività multifunzionali rispetto a quelle agricole.</t>
  </si>
  <si>
    <t>e) reddito attività agricola in base all'imponibile IRAP</t>
  </si>
  <si>
    <t>DIFFERENZA REDDITO AGRICOLO (in base all'imponibile IRAP) e REDDITO ATTIVITA MULTIFUNZIONALI (e-f)</t>
  </si>
  <si>
    <t>VALORE DA CONSIDERARE SE SI UTILIZZA IL METODO DEL REDDITO IN BASE ALLA BASE IMPONIBILE IRAP</t>
  </si>
  <si>
    <t>Forza lavoro disponibile in azienda (espressa in numero addetti e ore lavoro annue)</t>
  </si>
  <si>
    <t>Imprenditore individuale (Coltivatore diretto / IAP)</t>
  </si>
  <si>
    <t>Familiari del coltivatore diretto</t>
  </si>
  <si>
    <t>Salariati (Riportare i dati dei dipendenti )-(Opzione valida per tutti i tipi di impresa)</t>
  </si>
  <si>
    <t>Soci lavoratori</t>
  </si>
  <si>
    <r>
      <t xml:space="preserve">CALCOLO RAPPORTO </t>
    </r>
    <r>
      <rPr>
        <b/>
        <u/>
        <sz val="12"/>
        <color rgb="FFC00000"/>
        <rFont val="Arial"/>
        <family val="2"/>
      </rPr>
      <t>CONNESSIONE</t>
    </r>
    <r>
      <rPr>
        <b/>
        <sz val="12"/>
        <color rgb="FFC00000"/>
        <rFont val="Arial"/>
        <family val="2"/>
      </rPr>
      <t xml:space="preserve"> COL METODO DEL REDDITO LORDO STANDARD</t>
    </r>
  </si>
  <si>
    <r>
      <t xml:space="preserve">CALCOLO RAPPORTO DI </t>
    </r>
    <r>
      <rPr>
        <b/>
        <u/>
        <sz val="12"/>
        <color rgb="FFC00000"/>
        <rFont val="Arial"/>
        <family val="2"/>
      </rPr>
      <t>PREVALENZA</t>
    </r>
    <r>
      <rPr>
        <b/>
        <sz val="12"/>
        <color rgb="FFC00000"/>
        <rFont val="Arial"/>
        <family val="2"/>
      </rPr>
      <t xml:space="preserve"> COL METODO DEL REDDITO LORDO STANDARD </t>
    </r>
  </si>
  <si>
    <r>
      <t xml:space="preserve">CALCOLO RAPPORTO </t>
    </r>
    <r>
      <rPr>
        <b/>
        <u/>
        <sz val="12"/>
        <color rgb="FFC00000"/>
        <rFont val="Arial"/>
        <family val="2"/>
      </rPr>
      <t>CONNESSIONE</t>
    </r>
    <r>
      <rPr>
        <b/>
        <sz val="12"/>
        <color rgb="FFC00000"/>
        <rFont val="Arial"/>
        <family val="2"/>
      </rPr>
      <t xml:space="preserve"> COL METODO DEL IRAP</t>
    </r>
  </si>
  <si>
    <t>f) reddito attività multifunzionali in base alle tariffe dichiarate</t>
  </si>
  <si>
    <r>
      <t xml:space="preserve">CALCOLO RAPPORTO </t>
    </r>
    <r>
      <rPr>
        <b/>
        <u/>
        <sz val="12"/>
        <color rgb="FFC00000"/>
        <rFont val="Arial"/>
        <family val="2"/>
      </rPr>
      <t>PREVALENZA</t>
    </r>
    <r>
      <rPr>
        <b/>
        <sz val="12"/>
        <color rgb="FFC00000"/>
        <rFont val="Arial"/>
        <family val="2"/>
      </rPr>
      <t xml:space="preserve"> COL METODO IRAP</t>
    </r>
  </si>
  <si>
    <t>ATTIVITA' MULTIFUNZIONALI</t>
  </si>
  <si>
    <t xml:space="preserve">LIMITI DIMENSIONALI </t>
  </si>
  <si>
    <t>COEFFICIENTE TEMPO LAVORO (in ore)</t>
  </si>
  <si>
    <t xml:space="preserve">FABBISOGNO LAVORATIVO ANNUO </t>
  </si>
  <si>
    <t>AGRITURISMO – Ristorazione – numero  max pasti annui</t>
  </si>
  <si>
    <t>0,250 ore di lavoro x pasto  </t>
  </si>
  <si>
    <t>AGRITURISMO – Degustazione – numero  max pasti annui</t>
  </si>
  <si>
    <t>AGRITURISMO – Alloggio in camere e unità abitative sino a 4 posti letto - SOLO PERNOTTAMENTO -numero max pernottamenti annui</t>
  </si>
  <si>
    <t>AGRITURISMO – Alloggio in camere e unità abitative sino a 4 posti letto - PERNOTTAMENTO E COLAZIONE -numero max pernottamenti annui</t>
  </si>
  <si>
    <t>AGRITURISMO – Alloggio in camere e unità abitative sino a 4 posti letto - MEZZA PENSIONE -numero max pernottamenti annui</t>
  </si>
  <si>
    <t>AGRITURISMO – Alloggio in camere e unità abitative sino a 4 posti letto - PENSIONE COMPLETA -numero max pernottamenti annui</t>
  </si>
  <si>
    <t>AGRITURISMO – Alloggio in camere e unità abitative con più di 4 posti letto - SOLO PERNOTTAMENTO -numero max pernottamenti annui</t>
  </si>
  <si>
    <t>AGRITURISMO – Alloggio in camere e unità abitative con più di 4 posti letto - PERNOTTAMENTO E COLAZIONE -numero max pernottamenti annui</t>
  </si>
  <si>
    <t>AGRITURISMO – Alloggio in camere e unità abitative con più di 4 posti letto - MEZZA PENSIONE -numero max pernottamenti annui</t>
  </si>
  <si>
    <t>AGRITURISMO – Alloggio in camere e unità abitative con più di 4 posti letto - PENSIONE COMPLETA -numero max pernottamenti annui</t>
  </si>
  <si>
    <t>AGRITURISMO – Agricampeggio – numero max agricampeggiatori annui</t>
  </si>
  <si>
    <t>0,165 ore di lavoro x campeggiatore</t>
  </si>
  <si>
    <t>0,250 ore di lavoro  x vendita</t>
  </si>
  <si>
    <t>AGRITURISMO – Culturali e didattico – educative – numero giornate annue di attività</t>
  </si>
  <si>
    <t>12 ore di lavoro x giornata</t>
  </si>
  <si>
    <t>1 ora di lavoro x partecipante</t>
  </si>
  <si>
    <t>AGRITURISMO – Attività escursionistica – numero max partecipanti annui con accompagnatore</t>
  </si>
  <si>
    <t>AGRITURISMO – Attività di ippoterapia/onoterapia – numero max partecipanti annui</t>
  </si>
  <si>
    <t>AGRITURISMO – Altre attività di pet tharapy –  numero max gruppi da 1 a 5 partecipanti</t>
  </si>
  <si>
    <t>2 ore di lavoro x gruppo</t>
  </si>
  <si>
    <t>AGRITURISMO VENATORIO – Attività venatoria – N° gruppi (da 1 a 4 fucili):</t>
  </si>
  <si>
    <t>AGRITURISMO VENATORIO – Addestramento cani – N° capi:</t>
  </si>
  <si>
    <t>0,5 ore di lavoro  x capo</t>
  </si>
  <si>
    <t>AGRITURISMO VENATORIO – Gare cinofile – N° max gare annue:</t>
  </si>
  <si>
    <t>60 ore di lavoro  x vendita</t>
  </si>
  <si>
    <t>FATTORIA DIDATTICA – numero max giornate annue di attività</t>
  </si>
  <si>
    <t>FATTORIA SOCIALE – Ippoterapia / Onoterapia – N° max partecipanti annui ad attività</t>
  </si>
  <si>
    <t>FATTORIA SOCIALE – Altre attività di pet therapy – N° max gruppi (da 1 a 5 ospiti)</t>
  </si>
  <si>
    <t>FATTORIA SOCIALE – Accoglienza adulti svantaggiati – N° max gruppi annui (da 1 a 4 ospiti)</t>
  </si>
  <si>
    <t>FATTORIA SOCIALE – Formazione, integrazione e inserimento socio-lavorativo – N° max gruppi annui (da 1 a 5 ospiti)</t>
  </si>
  <si>
    <t>5 ore di lavoro x gruppo</t>
  </si>
  <si>
    <t>FATTORIA SOCIALE – Reinserimento e reintegrazione sociale – N° max gruppi annui (da 1 a 4 ospiti)</t>
  </si>
  <si>
    <t>6 ore di lavoro x gruppo</t>
  </si>
  <si>
    <t>ATTIVITA' GENERALI (contabilità/trasporto/servizi...)</t>
  </si>
  <si>
    <t>3 ore al mese</t>
  </si>
  <si>
    <t>0,219 ore di lavoro x pernottamento</t>
  </si>
  <si>
    <t>0,260 ore di lavoro x pernottamento</t>
  </si>
  <si>
    <t>0,328 ore di lavoro x pernottamento</t>
  </si>
  <si>
    <t>0,369 ore di lavoro x pernottamento</t>
  </si>
  <si>
    <t>0,219 x 0,80 ore di lavoro x pernottamento</t>
  </si>
  <si>
    <t>0,260  0,80 ore di lavoro x pernottamento</t>
  </si>
  <si>
    <t>0,328  0,80 ore di lavoro x pernottamento</t>
  </si>
  <si>
    <t>0,369  0,80 ore di lavoro x pernottamento</t>
  </si>
  <si>
    <t>NOTE</t>
  </si>
  <si>
    <t>-</t>
  </si>
  <si>
    <t>E' POSSIBILE UNA SOLA SCELTA TRA LE QUATTRO</t>
  </si>
  <si>
    <t>AGRITURISMO – Vendite prodotti – numero max vendite annue</t>
  </si>
  <si>
    <t>AGRITURISMO – Attività sportive – numero partecipanti annui con accompagnatore</t>
  </si>
  <si>
    <t>AGRITURISMO – Maneggio – numero max capi</t>
  </si>
  <si>
    <t>144 ora di lavoro x capo</t>
  </si>
  <si>
    <t>TOTALE REDDITO LORDO STANDARD ANNUO PER GLI ALLEVAMENTI</t>
  </si>
  <si>
    <t>TOTALI  REDDITO LORDO STANDARD ANNUO PER LE COLTIVAZIONI</t>
  </si>
  <si>
    <t>LIMITE DIMENSIONALE</t>
  </si>
  <si>
    <t>DESCRIZIONE SERVIZIO MULTIFUNZIONALE</t>
  </si>
  <si>
    <t>AGRITURISMO – Alloggio in camere e unità abitative - numero max pernottamenti annui</t>
  </si>
  <si>
    <t>Tariffa unitaria massima</t>
  </si>
  <si>
    <t xml:space="preserve">Ricavo potenziale totale attività multifunzionali </t>
  </si>
  <si>
    <t>REDDITO POTENZIALE totale attività multifunzionali (pari al 25% del ricavo totale)</t>
  </si>
  <si>
    <t>CALCOLO DEL REDDITO POTENZIALE DELL’ATTIVITÀ MULTIFUNZIONALE</t>
  </si>
  <si>
    <t>AGRITURISMO – Presenze Agricampeggio – numero max agricampeggiatori annui</t>
  </si>
  <si>
    <t>AGRITURISMO – Utilizzo piazzole Agricampeggio – numero max piazzole annue</t>
  </si>
  <si>
    <t>AGRITURISMO – Percorsi Didattici e Culturali guidati – numero giornate annue di attività</t>
  </si>
  <si>
    <t>AGRITURISMO – Attività escursionistica A PIEDI – numero max partecipanti annui con accompagnatore</t>
  </si>
  <si>
    <t>AGRITURISMO – Attività escursionistica A CAVALLO – numero max partecipanti annui con accompagnatore</t>
  </si>
  <si>
    <t>AGRITURISMO – Attività escursionistica IN FUORISTRADA – numero max partecipanti annui con accompagnatore</t>
  </si>
  <si>
    <t>AGRITURISMO – Utilizzo piscina per 1 ora - numero max ORE annue</t>
  </si>
  <si>
    <t>AGRITURISMO – Utilizzo impianti sportivi o da gioco per 1 ora - numero max ORE annue</t>
  </si>
  <si>
    <t>AGRITURISMO – Utilizzo maneggio per 1 ora - numero max ORE annue</t>
  </si>
  <si>
    <t>AGRITURISMO – Utilizzo/noleggio biciclette - numero max ORE annue</t>
  </si>
  <si>
    <t>FATTORIA DIDATTICA – Percorsi Didattici e Culturali guidati- numero max giornate annue di attività</t>
  </si>
  <si>
    <t>nessun gruppo</t>
  </si>
  <si>
    <t>N. Max componenti il gruppo</t>
  </si>
  <si>
    <t>AGRITURISMO VENATORIO – Addestramento cani – N° max capi annui:</t>
  </si>
  <si>
    <t>AGRITURISMO VENATORIO – Attività venatoria – N° max gruppi (da 1 a 4 fucili) annui:</t>
  </si>
  <si>
    <t>FATTORIA SOCIALE – Altre attività di pet therapy – N° max gruppi (da 1 a 5 ospiti) annui</t>
  </si>
  <si>
    <t>FATTORIA SOCIALE – Accoglienza adulti svantaggiati – N° max gruppi annui (da 1 a 4 ospiti) annui</t>
  </si>
  <si>
    <t>FATTORIA SOCIALE – Formazione, integrazione e inserimento socio-lavorativo – N° max gruppi annui (da 1 a 5 ospiti) annui</t>
  </si>
  <si>
    <t>FATTORIA SOCIALE – Reinserimento e reintegrazione sociale – N° max gruppi annui (da 1 a 4 ospiti) annui</t>
  </si>
  <si>
    <t>TOTALE FABBISOGNO LAVORATIVO ANNUO ATTIVITÀ MULTIFUNZIONALI</t>
  </si>
  <si>
    <t>X</t>
  </si>
  <si>
    <t>=</t>
  </si>
  <si>
    <t>12 ore di lavoro  x giornata</t>
  </si>
  <si>
    <t>4 ore di lavoro x gruppo</t>
  </si>
  <si>
    <r>
      <t xml:space="preserve"> </t>
    </r>
    <r>
      <rPr>
        <sz val="12"/>
        <rFont val="Arial"/>
        <family val="2"/>
      </rPr>
      <t>Cunicoli (compresa la selvaggina)</t>
    </r>
  </si>
  <si>
    <r>
      <t xml:space="preserve"> </t>
    </r>
    <r>
      <rPr>
        <sz val="12"/>
        <rFont val="Arial"/>
        <family val="2"/>
      </rPr>
      <t>Avicoli (compresa la selvaggina)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</si>
</sst>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&quot;€&quot;\ #,##0.00"/>
    <numFmt numFmtId="167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u/>
      <sz val="12"/>
      <color rgb="FFC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1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164" fontId="2" fillId="0" borderId="10" xfId="1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 wrapText="1"/>
    </xf>
    <xf numFmtId="164" fontId="2" fillId="0" borderId="10" xfId="0" applyNumberFormat="1" applyFont="1" applyBorder="1" applyAlignment="1" applyProtection="1">
      <alignment vertical="center" wrapText="1"/>
    </xf>
    <xf numFmtId="164" fontId="3" fillId="0" borderId="10" xfId="1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164" fontId="9" fillId="0" borderId="10" xfId="1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wrapText="1"/>
    </xf>
    <xf numFmtId="164" fontId="3" fillId="0" borderId="19" xfId="1" applyNumberFormat="1" applyFont="1" applyBorder="1" applyAlignment="1" applyProtection="1">
      <alignment vertical="center" wrapText="1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5" fillId="3" borderId="24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164" fontId="13" fillId="2" borderId="7" xfId="1" applyFont="1" applyFill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</xf>
    <xf numFmtId="165" fontId="14" fillId="0" borderId="7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165" fontId="18" fillId="0" borderId="7" xfId="1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vertical="center" wrapText="1"/>
    </xf>
    <xf numFmtId="165" fontId="15" fillId="2" borderId="5" xfId="1" applyNumberFormat="1" applyFont="1" applyFill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</xf>
    <xf numFmtId="165" fontId="15" fillId="0" borderId="19" xfId="1" applyNumberFormat="1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vertical="center" wrapText="1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165" fontId="20" fillId="0" borderId="30" xfId="1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164" fontId="2" fillId="0" borderId="19" xfId="1" applyNumberFormat="1" applyFont="1" applyBorder="1" applyAlignment="1" applyProtection="1">
      <alignment vertical="center" wrapText="1"/>
    </xf>
    <xf numFmtId="166" fontId="10" fillId="0" borderId="7" xfId="0" applyNumberFormat="1" applyFont="1" applyBorder="1" applyAlignment="1" applyProtection="1">
      <alignment horizontal="right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166" fontId="11" fillId="0" borderId="10" xfId="0" applyNumberFormat="1" applyFont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6" fontId="23" fillId="0" borderId="20" xfId="0" applyNumberFormat="1" applyFont="1" applyBorder="1" applyAlignment="1">
      <alignment vertical="center" wrapText="1"/>
    </xf>
    <xf numFmtId="0" fontId="23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3" borderId="40" xfId="0" applyFont="1" applyFill="1" applyBorder="1" applyAlignment="1" applyProtection="1">
      <alignment horizontal="left" vertic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vertical="center" wrapText="1"/>
    </xf>
    <xf numFmtId="0" fontId="16" fillId="0" borderId="40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vertical="center" wrapText="1"/>
    </xf>
    <xf numFmtId="164" fontId="12" fillId="0" borderId="40" xfId="1" applyFont="1" applyBorder="1" applyAlignment="1" applyProtection="1">
      <alignment vertical="center" wrapText="1"/>
    </xf>
    <xf numFmtId="0" fontId="10" fillId="0" borderId="40" xfId="0" applyFont="1" applyBorder="1" applyAlignment="1" applyProtection="1">
      <alignment vertical="center" wrapText="1"/>
    </xf>
    <xf numFmtId="164" fontId="15" fillId="0" borderId="40" xfId="1" applyFont="1" applyBorder="1" applyAlignment="1" applyProtection="1">
      <alignment vertical="center" wrapText="1"/>
    </xf>
    <xf numFmtId="0" fontId="5" fillId="0" borderId="0" xfId="0" applyFont="1"/>
    <xf numFmtId="164" fontId="10" fillId="0" borderId="40" xfId="1" applyFont="1" applyBorder="1" applyAlignment="1" applyProtection="1">
      <alignment vertical="center" wrapText="1"/>
    </xf>
    <xf numFmtId="0" fontId="25" fillId="0" borderId="40" xfId="0" applyFont="1" applyBorder="1" applyAlignment="1" applyProtection="1">
      <alignment vertical="center" wrapText="1"/>
    </xf>
    <xf numFmtId="164" fontId="25" fillId="0" borderId="40" xfId="1" applyFont="1" applyBorder="1" applyAlignment="1" applyProtection="1">
      <alignment vertical="center" wrapText="1"/>
    </xf>
    <xf numFmtId="0" fontId="22" fillId="0" borderId="0" xfId="0" applyFont="1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/>
    <xf numFmtId="0" fontId="10" fillId="0" borderId="11" xfId="0" applyFont="1" applyBorder="1" applyAlignment="1" applyProtection="1">
      <alignment vertical="center" wrapText="1"/>
    </xf>
    <xf numFmtId="164" fontId="10" fillId="0" borderId="10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justify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</xf>
    <xf numFmtId="0" fontId="10" fillId="0" borderId="38" xfId="0" applyFont="1" applyBorder="1" applyAlignment="1" applyProtection="1">
      <alignment horizontal="right" vertical="center" wrapText="1"/>
    </xf>
    <xf numFmtId="0" fontId="20" fillId="0" borderId="13" xfId="0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left" vertical="center" wrapText="1" indent="1"/>
    </xf>
    <xf numFmtId="0" fontId="12" fillId="0" borderId="9" xfId="0" applyFont="1" applyBorder="1" applyAlignment="1" applyProtection="1">
      <alignment horizontal="left" vertical="center" wrapText="1" inden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165" fontId="12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65" fontId="10" fillId="0" borderId="10" xfId="1" applyNumberFormat="1" applyFont="1" applyBorder="1" applyAlignment="1" applyProtection="1">
      <alignment vertical="center"/>
    </xf>
    <xf numFmtId="0" fontId="12" fillId="0" borderId="35" xfId="0" applyFont="1" applyBorder="1" applyAlignment="1" applyProtection="1">
      <alignment vertical="center" wrapText="1"/>
      <protection locked="0"/>
    </xf>
    <xf numFmtId="164" fontId="13" fillId="2" borderId="4" xfId="1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49" fontId="26" fillId="0" borderId="40" xfId="0" applyNumberFormat="1" applyFont="1" applyBorder="1" applyAlignment="1">
      <alignment horizontal="center" vertical="center" wrapText="1"/>
    </xf>
    <xf numFmtId="0" fontId="28" fillId="0" borderId="40" xfId="0" applyFont="1" applyBorder="1" applyAlignment="1" applyProtection="1">
      <alignment horizontal="justify" vertical="center" wrapText="1"/>
    </xf>
    <xf numFmtId="0" fontId="28" fillId="0" borderId="40" xfId="0" applyFont="1" applyBorder="1" applyAlignment="1" applyProtection="1">
      <alignment horizontal="center" vertical="center" wrapText="1"/>
    </xf>
    <xf numFmtId="0" fontId="26" fillId="0" borderId="0" xfId="0" applyFont="1" applyAlignment="1">
      <alignment vertical="center" wrapText="1"/>
    </xf>
    <xf numFmtId="49" fontId="26" fillId="0" borderId="40" xfId="0" quotePrefix="1" applyNumberFormat="1" applyFont="1" applyBorder="1" applyAlignment="1">
      <alignment horizontal="center" vertical="center" wrapText="1"/>
    </xf>
    <xf numFmtId="0" fontId="26" fillId="0" borderId="40" xfId="0" applyFont="1" applyBorder="1" applyAlignment="1" applyProtection="1">
      <alignment horizontal="justify" vertical="center" wrapText="1"/>
    </xf>
    <xf numFmtId="0" fontId="26" fillId="0" borderId="40" xfId="0" applyFont="1" applyBorder="1" applyAlignment="1" applyProtection="1">
      <alignment horizontal="center" vertical="center" wrapText="1"/>
    </xf>
    <xf numFmtId="167" fontId="26" fillId="0" borderId="40" xfId="0" applyNumberFormat="1" applyFont="1" applyBorder="1" applyAlignment="1" applyProtection="1">
      <alignment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30" fillId="0" borderId="40" xfId="0" applyFont="1" applyBorder="1" applyAlignment="1" applyProtection="1">
      <alignment vertical="center" wrapText="1"/>
    </xf>
    <xf numFmtId="166" fontId="15" fillId="0" borderId="7" xfId="0" applyNumberFormat="1" applyFont="1" applyBorder="1" applyAlignment="1" applyProtection="1">
      <alignment horizontal="right" vertical="center" wrapText="1"/>
    </xf>
    <xf numFmtId="0" fontId="15" fillId="0" borderId="5" xfId="0" applyFont="1" applyBorder="1" applyAlignment="1">
      <alignment vertical="center" wrapText="1"/>
    </xf>
    <xf numFmtId="164" fontId="15" fillId="2" borderId="32" xfId="1" applyFont="1" applyFill="1" applyBorder="1" applyAlignment="1" applyProtection="1">
      <alignment vertical="center" wrapText="1"/>
      <protection locked="0"/>
    </xf>
    <xf numFmtId="0" fontId="15" fillId="0" borderId="20" xfId="0" applyFont="1" applyBorder="1" applyAlignment="1">
      <alignment horizontal="center" vertical="center" wrapText="1"/>
    </xf>
    <xf numFmtId="164" fontId="15" fillId="2" borderId="33" xfId="1" applyFont="1" applyFill="1" applyBorder="1" applyAlignment="1" applyProtection="1">
      <alignment vertical="center" wrapText="1"/>
      <protection locked="0"/>
    </xf>
    <xf numFmtId="3" fontId="15" fillId="0" borderId="2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64" fontId="15" fillId="2" borderId="37" xfId="1" applyFont="1" applyFill="1" applyBorder="1" applyAlignment="1" applyProtection="1">
      <alignment vertical="center" wrapText="1"/>
      <protection locked="0"/>
    </xf>
    <xf numFmtId="0" fontId="15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  <xf numFmtId="165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166" fontId="15" fillId="0" borderId="36" xfId="0" applyNumberFormat="1" applyFont="1" applyBorder="1" applyAlignment="1">
      <alignment horizontal="right" vertical="center" wrapText="1"/>
    </xf>
    <xf numFmtId="166" fontId="15" fillId="0" borderId="32" xfId="0" applyNumberFormat="1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vertical="center" wrapText="1"/>
    </xf>
    <xf numFmtId="166" fontId="15" fillId="0" borderId="19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23" fillId="0" borderId="20" xfId="0" applyNumberFormat="1" applyFont="1" applyBorder="1" applyAlignment="1" applyProtection="1">
      <alignment vertical="center" wrapText="1"/>
      <protection locked="0"/>
    </xf>
    <xf numFmtId="165" fontId="28" fillId="0" borderId="40" xfId="1" applyNumberFormat="1" applyFont="1" applyBorder="1" applyAlignment="1" applyProtection="1">
      <alignment horizontal="center" vertical="center" wrapText="1"/>
    </xf>
    <xf numFmtId="165" fontId="26" fillId="0" borderId="40" xfId="1" applyNumberFormat="1" applyFont="1" applyBorder="1" applyAlignment="1" applyProtection="1">
      <alignment vertical="center" wrapText="1"/>
    </xf>
    <xf numFmtId="165" fontId="30" fillId="0" borderId="40" xfId="1" applyNumberFormat="1" applyFont="1" applyBorder="1" applyAlignment="1" applyProtection="1">
      <alignment vertical="center" wrapText="1"/>
    </xf>
    <xf numFmtId="165" fontId="26" fillId="0" borderId="0" xfId="1" applyNumberFormat="1" applyFont="1" applyAlignment="1">
      <alignment vertical="center" wrapText="1"/>
    </xf>
    <xf numFmtId="165" fontId="26" fillId="5" borderId="40" xfId="1" applyNumberFormat="1" applyFont="1" applyFill="1" applyBorder="1" applyAlignment="1" applyProtection="1">
      <alignment vertical="center" wrapText="1"/>
      <protection locked="0"/>
    </xf>
    <xf numFmtId="165" fontId="26" fillId="0" borderId="40" xfId="1" applyNumberFormat="1" applyFont="1" applyBorder="1" applyAlignment="1">
      <alignment vertical="center" wrapText="1"/>
    </xf>
    <xf numFmtId="0" fontId="20" fillId="0" borderId="13" xfId="0" applyFont="1" applyBorder="1" applyAlignment="1" applyProtection="1">
      <alignment horizontal="right" vertical="center" wrapText="1"/>
    </xf>
    <xf numFmtId="0" fontId="10" fillId="0" borderId="38" xfId="0" applyFont="1" applyBorder="1" applyAlignment="1" applyProtection="1">
      <alignment horizontal="right" vertical="center" wrapText="1"/>
    </xf>
    <xf numFmtId="4" fontId="12" fillId="4" borderId="33" xfId="0" applyNumberFormat="1" applyFont="1" applyFill="1" applyBorder="1" applyAlignment="1">
      <alignment vertical="center" wrapText="1"/>
    </xf>
    <xf numFmtId="4" fontId="10" fillId="0" borderId="39" xfId="0" applyNumberFormat="1" applyFont="1" applyBorder="1" applyAlignment="1" applyProtection="1">
      <alignment vertical="center" wrapText="1"/>
    </xf>
    <xf numFmtId="4" fontId="20" fillId="0" borderId="10" xfId="0" applyNumberFormat="1" applyFont="1" applyBorder="1" applyAlignment="1" applyProtection="1">
      <alignment horizontal="right" vertical="center" wrapText="1"/>
    </xf>
    <xf numFmtId="164" fontId="10" fillId="0" borderId="5" xfId="1" applyFont="1" applyBorder="1" applyAlignment="1">
      <alignment horizontal="center" vertical="center" wrapText="1"/>
    </xf>
    <xf numFmtId="164" fontId="12" fillId="3" borderId="33" xfId="1" applyFont="1" applyFill="1" applyBorder="1" applyAlignment="1" applyProtection="1">
      <alignment horizontal="center" vertical="center" wrapText="1"/>
      <protection locked="0"/>
    </xf>
    <xf numFmtId="164" fontId="12" fillId="3" borderId="20" xfId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164" fontId="10" fillId="0" borderId="10" xfId="1" applyFont="1" applyBorder="1" applyAlignment="1">
      <alignment horizontal="center" vertical="center" wrapText="1"/>
    </xf>
    <xf numFmtId="164" fontId="31" fillId="3" borderId="20" xfId="1" applyFont="1" applyFill="1" applyBorder="1" applyAlignment="1" applyProtection="1">
      <alignment horizontal="center" vertical="center" wrapText="1"/>
      <protection locked="0"/>
    </xf>
    <xf numFmtId="164" fontId="32" fillId="0" borderId="10" xfId="1" quotePrefix="1" applyFont="1" applyBorder="1" applyAlignment="1">
      <alignment horizontal="center" vertical="center" wrapText="1"/>
    </xf>
    <xf numFmtId="164" fontId="26" fillId="0" borderId="40" xfId="1" applyFont="1" applyBorder="1" applyAlignment="1" applyProtection="1">
      <alignment vertical="center" wrapText="1"/>
    </xf>
    <xf numFmtId="0" fontId="23" fillId="0" borderId="11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right" vertical="center" wrapText="1"/>
    </xf>
    <xf numFmtId="0" fontId="17" fillId="0" borderId="12" xfId="0" applyFont="1" applyBorder="1" applyAlignment="1" applyProtection="1">
      <alignment horizontal="right" vertical="center" wrapText="1"/>
    </xf>
    <xf numFmtId="0" fontId="17" fillId="0" borderId="13" xfId="0" applyFont="1" applyBorder="1" applyAlignment="1" applyProtection="1">
      <alignment horizontal="right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right" vertical="center" wrapText="1"/>
    </xf>
    <xf numFmtId="0" fontId="17" fillId="0" borderId="18" xfId="0" applyFont="1" applyBorder="1" applyAlignment="1" applyProtection="1">
      <alignment horizontal="right" vertical="center" wrapText="1"/>
    </xf>
    <xf numFmtId="0" fontId="17" fillId="0" borderId="47" xfId="0" applyFont="1" applyBorder="1" applyAlignment="1" applyProtection="1">
      <alignment horizontal="right" vertical="center" wrapText="1"/>
    </xf>
    <xf numFmtId="49" fontId="29" fillId="0" borderId="43" xfId="0" applyNumberFormat="1" applyFont="1" applyBorder="1" applyAlignment="1">
      <alignment horizontal="center" vertical="center" textRotation="89" wrapText="1"/>
    </xf>
    <xf numFmtId="49" fontId="29" fillId="0" borderId="44" xfId="0" applyNumberFormat="1" applyFont="1" applyBorder="1" applyAlignment="1">
      <alignment horizontal="center" vertical="center" textRotation="89" wrapText="1"/>
    </xf>
    <xf numFmtId="49" fontId="29" fillId="0" borderId="45" xfId="0" applyNumberFormat="1" applyFont="1" applyBorder="1" applyAlignment="1">
      <alignment horizontal="center" vertical="center" textRotation="89" wrapText="1"/>
    </xf>
    <xf numFmtId="0" fontId="30" fillId="0" borderId="41" xfId="0" applyFont="1" applyBorder="1" applyAlignment="1" applyProtection="1">
      <alignment horizontal="right" vertical="center" wrapText="1"/>
    </xf>
    <xf numFmtId="0" fontId="30" fillId="0" borderId="48" xfId="0" applyFont="1" applyBorder="1" applyAlignment="1" applyProtection="1">
      <alignment horizontal="right" vertical="center" wrapText="1"/>
    </xf>
    <xf numFmtId="0" fontId="30" fillId="0" borderId="42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right" vertical="center" wrapText="1"/>
    </xf>
    <xf numFmtId="0" fontId="11" fillId="0" borderId="13" xfId="0" applyFont="1" applyBorder="1" applyAlignment="1" applyProtection="1">
      <alignment horizontal="right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right" vertical="center" wrapText="1"/>
    </xf>
    <xf numFmtId="0" fontId="11" fillId="0" borderId="18" xfId="0" applyFont="1" applyBorder="1" applyAlignment="1" applyProtection="1">
      <alignment horizontal="right" vertical="center" wrapText="1"/>
    </xf>
    <xf numFmtId="0" fontId="11" fillId="0" borderId="16" xfId="0" applyFont="1" applyBorder="1" applyAlignment="1" applyProtection="1">
      <alignment horizontal="right" vertical="center" wrapText="1"/>
    </xf>
    <xf numFmtId="0" fontId="20" fillId="0" borderId="11" xfId="0" applyFont="1" applyBorder="1" applyAlignment="1" applyProtection="1">
      <alignment horizontal="right" vertical="center" wrapText="1"/>
    </xf>
    <xf numFmtId="0" fontId="20" fillId="0" borderId="12" xfId="0" applyFont="1" applyBorder="1" applyAlignment="1" applyProtection="1">
      <alignment horizontal="right" vertical="center" wrapText="1"/>
    </xf>
    <xf numFmtId="0" fontId="20" fillId="0" borderId="13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horizontal="right" vertical="center" wrapText="1"/>
    </xf>
    <xf numFmtId="0" fontId="10" fillId="0" borderId="38" xfId="0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1" fillId="0" borderId="41" xfId="0" applyFont="1" applyBorder="1" applyAlignment="1" applyProtection="1">
      <alignment horizontal="left" vertical="center" wrapText="1"/>
    </xf>
    <xf numFmtId="0" fontId="21" fillId="0" borderId="42" xfId="0" applyFont="1" applyBorder="1" applyAlignment="1" applyProtection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2" fillId="0" borderId="40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80" zoomScaleNormal="80" workbookViewId="0">
      <selection activeCell="B2" sqref="B2"/>
    </sheetView>
  </sheetViews>
  <sheetFormatPr defaultRowHeight="14.4" x14ac:dyDescent="0.3"/>
  <cols>
    <col min="1" max="1" width="73" customWidth="1"/>
    <col min="2" max="2" width="15.6640625" style="64" customWidth="1"/>
    <col min="3" max="3" width="15.6640625" customWidth="1"/>
  </cols>
  <sheetData>
    <row r="1" spans="1:3" ht="50.1" customHeight="1" thickBot="1" x14ac:dyDescent="0.35">
      <c r="A1" s="81" t="s">
        <v>210</v>
      </c>
      <c r="B1" s="72" t="s">
        <v>86</v>
      </c>
      <c r="C1" s="42" t="s">
        <v>0</v>
      </c>
    </row>
    <row r="2" spans="1:3" ht="50.1" customHeight="1" thickBot="1" x14ac:dyDescent="0.3">
      <c r="A2" s="82" t="s">
        <v>211</v>
      </c>
      <c r="B2" s="83"/>
      <c r="C2" s="84"/>
    </row>
    <row r="3" spans="1:3" ht="50.1" customHeight="1" thickBot="1" x14ac:dyDescent="0.3">
      <c r="A3" s="82" t="s">
        <v>212</v>
      </c>
      <c r="B3" s="83"/>
      <c r="C3" s="84"/>
    </row>
    <row r="4" spans="1:3" ht="50.1" customHeight="1" thickBot="1" x14ac:dyDescent="0.3">
      <c r="A4" s="82" t="s">
        <v>213</v>
      </c>
      <c r="B4" s="83"/>
      <c r="C4" s="84"/>
    </row>
    <row r="5" spans="1:3" ht="50.1" customHeight="1" thickBot="1" x14ac:dyDescent="0.3">
      <c r="A5" s="82" t="s">
        <v>214</v>
      </c>
      <c r="B5" s="83"/>
      <c r="C5" s="84"/>
    </row>
    <row r="6" spans="1:3" ht="50.1" customHeight="1" thickBot="1" x14ac:dyDescent="0.3">
      <c r="A6" s="82" t="s">
        <v>1</v>
      </c>
      <c r="B6" s="85"/>
      <c r="C6" s="84"/>
    </row>
    <row r="7" spans="1:3" ht="50.1" customHeight="1" thickBot="1" x14ac:dyDescent="0.4">
      <c r="A7" s="143" t="s">
        <v>71</v>
      </c>
      <c r="B7" s="144"/>
      <c r="C7" s="86">
        <f>SUM(C2:C6)</f>
        <v>0</v>
      </c>
    </row>
  </sheetData>
  <sheetProtection password="C090" sheet="1" objects="1" scenarios="1"/>
  <mergeCells count="1">
    <mergeCell ref="A7:B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80" zoomScaleNormal="80" workbookViewId="0">
      <selection activeCell="D2" sqref="D2"/>
    </sheetView>
  </sheetViews>
  <sheetFormatPr defaultColWidth="9.109375" defaultRowHeight="14.4" x14ac:dyDescent="0.3"/>
  <cols>
    <col min="1" max="4" width="25.6640625" style="44" customWidth="1"/>
    <col min="5" max="16384" width="9.109375" style="44"/>
  </cols>
  <sheetData>
    <row r="1" spans="1:4" ht="39.9" customHeight="1" thickBot="1" x14ac:dyDescent="0.35">
      <c r="A1" s="205" t="s">
        <v>190</v>
      </c>
      <c r="B1" s="206"/>
      <c r="C1" s="206"/>
      <c r="D1" s="207"/>
    </row>
    <row r="2" spans="1:4" ht="39.9" customHeight="1" thickBot="1" x14ac:dyDescent="0.4">
      <c r="A2" s="208" t="s">
        <v>191</v>
      </c>
      <c r="B2" s="209"/>
      <c r="C2" s="210"/>
      <c r="D2" s="122"/>
    </row>
    <row r="3" spans="1:4" ht="39.9" customHeight="1" thickBot="1" x14ac:dyDescent="0.4">
      <c r="A3" s="208" t="s">
        <v>192</v>
      </c>
      <c r="B3" s="209"/>
      <c r="C3" s="210"/>
      <c r="D3" s="122"/>
    </row>
    <row r="4" spans="1:4" ht="39.9" customHeight="1" thickBot="1" x14ac:dyDescent="0.4">
      <c r="A4" s="208" t="s">
        <v>193</v>
      </c>
      <c r="B4" s="209"/>
      <c r="C4" s="210"/>
      <c r="D4" s="122"/>
    </row>
    <row r="5" spans="1:4" ht="39.9" customHeight="1" thickBot="1" x14ac:dyDescent="0.35">
      <c r="A5" s="208" t="s">
        <v>194</v>
      </c>
      <c r="B5" s="209"/>
      <c r="C5" s="210"/>
      <c r="D5" s="122"/>
    </row>
    <row r="6" spans="1:4" ht="39.9" customHeight="1" thickBot="1" x14ac:dyDescent="0.35">
      <c r="A6" s="208" t="s">
        <v>195</v>
      </c>
      <c r="B6" s="209"/>
      <c r="C6" s="210"/>
      <c r="D6" s="122"/>
    </row>
    <row r="7" spans="1:4" ht="39.9" customHeight="1" thickBot="1" x14ac:dyDescent="0.4">
      <c r="A7" s="202" t="s">
        <v>196</v>
      </c>
      <c r="B7" s="203"/>
      <c r="C7" s="204"/>
      <c r="D7" s="46">
        <f>SUM(D2:D6)</f>
        <v>0</v>
      </c>
    </row>
  </sheetData>
  <sheetProtection password="C090" sheet="1" objects="1" scenarios="1"/>
  <mergeCells count="7">
    <mergeCell ref="A7:C7"/>
    <mergeCell ref="A1:D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70" zoomScaleNormal="70" workbookViewId="0">
      <selection activeCell="B8" sqref="B8"/>
    </sheetView>
  </sheetViews>
  <sheetFormatPr defaultColWidth="9.109375" defaultRowHeight="13.8" x14ac:dyDescent="0.25"/>
  <cols>
    <col min="1" max="1" width="103.33203125" style="67" customWidth="1"/>
    <col min="2" max="2" width="23.88671875" style="67" customWidth="1"/>
    <col min="3" max="16384" width="9.109375" style="67"/>
  </cols>
  <sheetData>
    <row r="1" spans="1:6" ht="39.9" customHeight="1" x14ac:dyDescent="0.3">
      <c r="A1" s="196" t="s">
        <v>219</v>
      </c>
      <c r="B1" s="197"/>
      <c r="C1" s="65"/>
      <c r="D1" s="66"/>
      <c r="E1" s="66"/>
      <c r="F1" s="66"/>
    </row>
    <row r="2" spans="1:6" ht="39.9" customHeight="1" x14ac:dyDescent="0.25">
      <c r="A2" s="55" t="s">
        <v>207</v>
      </c>
      <c r="B2" s="58">
        <f>SUM('REDDITO-AGRICOLO-IRAP'!D7)</f>
        <v>0</v>
      </c>
    </row>
    <row r="3" spans="1:6" ht="39.9" customHeight="1" x14ac:dyDescent="0.25">
      <c r="A3" s="55" t="s">
        <v>218</v>
      </c>
      <c r="B3" s="58">
        <f>SUM('REDDITIVITÁ-MULT.'!E30)</f>
        <v>0</v>
      </c>
    </row>
    <row r="4" spans="1:6" ht="39.9" customHeight="1" x14ac:dyDescent="0.3">
      <c r="A4" s="59" t="s">
        <v>208</v>
      </c>
      <c r="B4" s="60">
        <f>IF(B2=0,0,B2-B3)</f>
        <v>0</v>
      </c>
      <c r="C4" s="211" t="s">
        <v>209</v>
      </c>
      <c r="D4" s="212"/>
      <c r="E4" s="212"/>
      <c r="F4" s="212"/>
    </row>
    <row r="5" spans="1:6" ht="39.9" customHeight="1" x14ac:dyDescent="0.25">
      <c r="A5" s="213" t="s">
        <v>206</v>
      </c>
      <c r="B5" s="213"/>
    </row>
    <row r="6" spans="1:6" ht="39.9" customHeight="1" thickBot="1" x14ac:dyDescent="0.35">
      <c r="A6" s="196" t="s">
        <v>217</v>
      </c>
      <c r="B6" s="197"/>
    </row>
    <row r="7" spans="1:6" ht="39.9" customHeight="1" thickBot="1" x14ac:dyDescent="0.35">
      <c r="A7" s="8" t="s">
        <v>72</v>
      </c>
      <c r="B7" s="10" t="s">
        <v>87</v>
      </c>
    </row>
    <row r="8" spans="1:6" ht="39.9" customHeight="1" thickBot="1" x14ac:dyDescent="0.35">
      <c r="A8" s="11" t="s">
        <v>82</v>
      </c>
      <c r="B8" s="12">
        <f>SUM('TEMP.LAV-COLTIVAZIONI'!D59+'TEMP.LAV-ALLEVAMENTI'!D21)</f>
        <v>0</v>
      </c>
    </row>
    <row r="9" spans="1:6" ht="39.9" customHeight="1" thickBot="1" x14ac:dyDescent="0.35">
      <c r="A9" s="11" t="s">
        <v>83</v>
      </c>
      <c r="B9" s="12">
        <f>SUM('TEMP.LAV-ATT.MULT.'!F30)</f>
        <v>36</v>
      </c>
    </row>
    <row r="10" spans="1:6" ht="39.9" customHeight="1" thickBot="1" x14ac:dyDescent="0.35">
      <c r="A10" s="8" t="s">
        <v>84</v>
      </c>
      <c r="B10" s="13">
        <f>SUM(B8:B9)</f>
        <v>36</v>
      </c>
    </row>
    <row r="11" spans="1:6" ht="39.9" customHeight="1" thickBot="1" x14ac:dyDescent="0.35">
      <c r="A11" s="68" t="s">
        <v>92</v>
      </c>
      <c r="B11" s="69">
        <f>SUM(MANODOPERA!C7)</f>
        <v>0</v>
      </c>
    </row>
    <row r="12" spans="1:6" ht="39.9" customHeight="1" thickBot="1" x14ac:dyDescent="0.35">
      <c r="A12" s="8" t="s">
        <v>76</v>
      </c>
      <c r="B12" s="12">
        <f>SUM(B11-B10)</f>
        <v>-36</v>
      </c>
    </row>
    <row r="13" spans="1:6" ht="39.9" customHeight="1" thickBot="1" x14ac:dyDescent="0.3">
      <c r="A13" s="214" t="s">
        <v>77</v>
      </c>
      <c r="B13" s="215"/>
    </row>
  </sheetData>
  <sheetProtection password="C090" sheet="1" objects="1" scenarios="1"/>
  <mergeCells count="5">
    <mergeCell ref="A1:B1"/>
    <mergeCell ref="C4:F4"/>
    <mergeCell ref="A5:B5"/>
    <mergeCell ref="A6:B6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6" sqref="D16"/>
    </sheetView>
  </sheetViews>
  <sheetFormatPr defaultRowHeight="14.4" x14ac:dyDescent="0.3"/>
  <cols>
    <col min="1" max="1" width="81.6640625" customWidth="1"/>
    <col min="2" max="2" width="20.33203125" customWidth="1"/>
    <col min="3" max="3" width="7.109375" customWidth="1"/>
    <col min="4" max="4" width="20" customWidth="1"/>
    <col min="5" max="5" width="7" customWidth="1"/>
    <col min="6" max="6" width="24.109375" customWidth="1"/>
  </cols>
  <sheetData>
    <row r="1" spans="1:6" ht="35.1" customHeight="1" thickBot="1" x14ac:dyDescent="0.35">
      <c r="A1" s="193" t="s">
        <v>283</v>
      </c>
      <c r="B1" s="194"/>
      <c r="C1" s="194"/>
      <c r="D1" s="194"/>
      <c r="E1" s="194"/>
      <c r="F1" s="195"/>
    </row>
    <row r="2" spans="1:6" ht="35.1" customHeight="1" thickBot="1" x14ac:dyDescent="0.3">
      <c r="A2" s="78" t="s">
        <v>278</v>
      </c>
      <c r="B2" s="73" t="s">
        <v>277</v>
      </c>
      <c r="C2" s="137" t="s">
        <v>304</v>
      </c>
      <c r="D2" s="139" t="s">
        <v>280</v>
      </c>
      <c r="E2" s="141" t="s">
        <v>305</v>
      </c>
      <c r="F2" s="74" t="s">
        <v>189</v>
      </c>
    </row>
    <row r="3" spans="1:6" ht="35.1" customHeight="1" thickBot="1" x14ac:dyDescent="0.35">
      <c r="A3" s="76" t="s">
        <v>224</v>
      </c>
      <c r="B3" s="75">
        <v>2000</v>
      </c>
      <c r="C3" s="138" t="s">
        <v>304</v>
      </c>
      <c r="D3" s="136">
        <v>30</v>
      </c>
      <c r="E3" s="140" t="s">
        <v>305</v>
      </c>
      <c r="F3" s="131">
        <f>SUM(B3*D3)</f>
        <v>60000</v>
      </c>
    </row>
    <row r="4" spans="1:6" ht="35.1" customHeight="1" thickBot="1" x14ac:dyDescent="0.35">
      <c r="A4" s="76" t="s">
        <v>226</v>
      </c>
      <c r="B4" s="75">
        <v>1000</v>
      </c>
      <c r="C4" s="138" t="s">
        <v>304</v>
      </c>
      <c r="D4" s="136">
        <v>15</v>
      </c>
      <c r="E4" s="140" t="s">
        <v>305</v>
      </c>
      <c r="F4" s="131">
        <f>SUM(B4*D4)</f>
        <v>15000</v>
      </c>
    </row>
    <row r="5" spans="1:6" ht="35.1" customHeight="1" thickBot="1" x14ac:dyDescent="0.35">
      <c r="A5" s="76" t="s">
        <v>279</v>
      </c>
      <c r="B5" s="75">
        <v>5000</v>
      </c>
      <c r="C5" s="138" t="s">
        <v>304</v>
      </c>
      <c r="D5" s="136">
        <v>40</v>
      </c>
      <c r="E5" s="140" t="s">
        <v>305</v>
      </c>
      <c r="F5" s="131">
        <f>SUM(B5*D5)</f>
        <v>200000</v>
      </c>
    </row>
    <row r="6" spans="1:6" ht="35.1" customHeight="1" thickBot="1" x14ac:dyDescent="0.35">
      <c r="A6" s="76" t="s">
        <v>284</v>
      </c>
      <c r="B6" s="75">
        <v>1000</v>
      </c>
      <c r="C6" s="138" t="s">
        <v>304</v>
      </c>
      <c r="D6" s="136">
        <v>10</v>
      </c>
      <c r="E6" s="140" t="s">
        <v>305</v>
      </c>
      <c r="F6" s="131">
        <f>SUM(B6*D6)</f>
        <v>10000</v>
      </c>
    </row>
    <row r="7" spans="1:6" ht="35.1" customHeight="1" thickBot="1" x14ac:dyDescent="0.35">
      <c r="A7" s="76" t="s">
        <v>285</v>
      </c>
      <c r="B7" s="75">
        <v>500</v>
      </c>
      <c r="C7" s="138" t="s">
        <v>304</v>
      </c>
      <c r="D7" s="136">
        <v>10</v>
      </c>
      <c r="E7" s="140" t="s">
        <v>305</v>
      </c>
      <c r="F7" s="131">
        <f>SUM(B7*D7)</f>
        <v>5000</v>
      </c>
    </row>
    <row r="8" spans="1:6" ht="35.1" customHeight="1" thickBot="1" x14ac:dyDescent="0.35">
      <c r="A8" s="190" t="s">
        <v>281</v>
      </c>
      <c r="B8" s="191"/>
      <c r="C8" s="216"/>
      <c r="D8" s="192"/>
      <c r="E8" s="130"/>
      <c r="F8" s="132">
        <f>SUM(F3:F7)</f>
        <v>290000</v>
      </c>
    </row>
    <row r="9" spans="1:6" ht="35.1" customHeight="1" thickBot="1" x14ac:dyDescent="0.35">
      <c r="A9" s="187" t="s">
        <v>282</v>
      </c>
      <c r="B9" s="188"/>
      <c r="C9" s="188"/>
      <c r="D9" s="189"/>
      <c r="E9" s="129"/>
      <c r="F9" s="133">
        <f>SUM(F8*0.25)</f>
        <v>72500</v>
      </c>
    </row>
  </sheetData>
  <mergeCells count="3">
    <mergeCell ref="A1:F1"/>
    <mergeCell ref="A8:D8"/>
    <mergeCell ref="A9:D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selection activeCell="A4" sqref="A4"/>
    </sheetView>
  </sheetViews>
  <sheetFormatPr defaultColWidth="9.109375" defaultRowHeight="14.4" x14ac:dyDescent="0.3"/>
  <cols>
    <col min="1" max="1" width="87.88671875" style="1" customWidth="1"/>
    <col min="2" max="2" width="18.6640625" style="1" customWidth="1"/>
    <col min="3" max="4" width="18.6640625" style="2" customWidth="1"/>
    <col min="5" max="5" width="4.44140625" style="1" customWidth="1"/>
    <col min="6" max="16384" width="9.109375" style="1"/>
  </cols>
  <sheetData>
    <row r="1" spans="1:4" ht="24.9" customHeight="1" thickBot="1" x14ac:dyDescent="0.4">
      <c r="A1" s="150" t="s">
        <v>88</v>
      </c>
      <c r="B1" s="151"/>
      <c r="C1" s="151"/>
      <c r="D1" s="152"/>
    </row>
    <row r="2" spans="1:4" ht="24.9" customHeight="1" thickBot="1" x14ac:dyDescent="0.35">
      <c r="A2" s="148" t="s">
        <v>74</v>
      </c>
      <c r="B2" s="145" t="s">
        <v>95</v>
      </c>
      <c r="C2" s="146"/>
      <c r="D2" s="147"/>
    </row>
    <row r="3" spans="1:4" ht="24.9" customHeight="1" thickBot="1" x14ac:dyDescent="0.35">
      <c r="A3" s="149"/>
      <c r="B3" s="20" t="s">
        <v>36</v>
      </c>
      <c r="C3" s="20" t="s">
        <v>2</v>
      </c>
      <c r="D3" s="20" t="s">
        <v>3</v>
      </c>
    </row>
    <row r="4" spans="1:4" ht="24.9" customHeight="1" thickBot="1" x14ac:dyDescent="0.3">
      <c r="A4" s="21" t="s">
        <v>4</v>
      </c>
      <c r="B4" s="22"/>
      <c r="C4" s="23">
        <v>48</v>
      </c>
      <c r="D4" s="24">
        <f>SUM(B4*C4)</f>
        <v>0</v>
      </c>
    </row>
    <row r="5" spans="1:4" ht="24.9" customHeight="1" thickBot="1" x14ac:dyDescent="0.3">
      <c r="A5" s="21" t="s">
        <v>5</v>
      </c>
      <c r="B5" s="22"/>
      <c r="C5" s="23">
        <v>64</v>
      </c>
      <c r="D5" s="24">
        <f t="shared" ref="D5:D35" si="0">SUM(B5*C5)</f>
        <v>0</v>
      </c>
    </row>
    <row r="6" spans="1:4" ht="24.9" customHeight="1" thickBot="1" x14ac:dyDescent="0.3">
      <c r="A6" s="21" t="s">
        <v>6</v>
      </c>
      <c r="B6" s="22"/>
      <c r="C6" s="23">
        <v>64</v>
      </c>
      <c r="D6" s="24">
        <f t="shared" si="0"/>
        <v>0</v>
      </c>
    </row>
    <row r="7" spans="1:4" ht="24.9" customHeight="1" thickBot="1" x14ac:dyDescent="0.3">
      <c r="A7" s="21" t="s">
        <v>7</v>
      </c>
      <c r="B7" s="22"/>
      <c r="C7" s="23">
        <v>40</v>
      </c>
      <c r="D7" s="24">
        <f t="shared" si="0"/>
        <v>0</v>
      </c>
    </row>
    <row r="8" spans="1:4" ht="24.9" customHeight="1" thickBot="1" x14ac:dyDescent="0.3">
      <c r="A8" s="21" t="s">
        <v>8</v>
      </c>
      <c r="B8" s="22"/>
      <c r="C8" s="23">
        <v>45</v>
      </c>
      <c r="D8" s="24">
        <f t="shared" si="0"/>
        <v>0</v>
      </c>
    </row>
    <row r="9" spans="1:4" ht="24.9" customHeight="1" thickBot="1" x14ac:dyDescent="0.3">
      <c r="A9" s="21" t="s">
        <v>9</v>
      </c>
      <c r="B9" s="22"/>
      <c r="C9" s="23">
        <v>47</v>
      </c>
      <c r="D9" s="24">
        <f t="shared" si="0"/>
        <v>0</v>
      </c>
    </row>
    <row r="10" spans="1:4" ht="24.9" customHeight="1" thickBot="1" x14ac:dyDescent="0.3">
      <c r="A10" s="21" t="s">
        <v>10</v>
      </c>
      <c r="B10" s="22"/>
      <c r="C10" s="23">
        <v>34</v>
      </c>
      <c r="D10" s="24">
        <f t="shared" si="0"/>
        <v>0</v>
      </c>
    </row>
    <row r="11" spans="1:4" ht="24.9" customHeight="1" thickBot="1" x14ac:dyDescent="0.3">
      <c r="A11" s="21" t="s">
        <v>11</v>
      </c>
      <c r="B11" s="22"/>
      <c r="C11" s="23">
        <v>40</v>
      </c>
      <c r="D11" s="24">
        <f t="shared" si="0"/>
        <v>0</v>
      </c>
    </row>
    <row r="12" spans="1:4" ht="24.9" customHeight="1" thickBot="1" x14ac:dyDescent="0.3">
      <c r="A12" s="21" t="s">
        <v>12</v>
      </c>
      <c r="B12" s="22"/>
      <c r="C12" s="23">
        <v>52</v>
      </c>
      <c r="D12" s="24">
        <f t="shared" si="0"/>
        <v>0</v>
      </c>
    </row>
    <row r="13" spans="1:4" ht="24.9" customHeight="1" thickBot="1" x14ac:dyDescent="0.3">
      <c r="A13" s="21" t="s">
        <v>13</v>
      </c>
      <c r="B13" s="22"/>
      <c r="C13" s="23">
        <v>14</v>
      </c>
      <c r="D13" s="24">
        <f t="shared" si="0"/>
        <v>0</v>
      </c>
    </row>
    <row r="14" spans="1:4" ht="24.9" customHeight="1" thickBot="1" x14ac:dyDescent="0.3">
      <c r="A14" s="21" t="s">
        <v>14</v>
      </c>
      <c r="B14" s="22"/>
      <c r="C14" s="23">
        <v>9</v>
      </c>
      <c r="D14" s="24">
        <f t="shared" si="0"/>
        <v>0</v>
      </c>
    </row>
    <row r="15" spans="1:4" ht="24.9" customHeight="1" thickBot="1" x14ac:dyDescent="0.3">
      <c r="A15" s="21" t="s">
        <v>15</v>
      </c>
      <c r="B15" s="22"/>
      <c r="C15" s="23">
        <v>616</v>
      </c>
      <c r="D15" s="24">
        <f t="shared" si="0"/>
        <v>0</v>
      </c>
    </row>
    <row r="16" spans="1:4" ht="24.9" customHeight="1" thickBot="1" x14ac:dyDescent="0.3">
      <c r="A16" s="21" t="s">
        <v>16</v>
      </c>
      <c r="B16" s="22"/>
      <c r="C16" s="23">
        <v>88</v>
      </c>
      <c r="D16" s="24">
        <f t="shared" si="0"/>
        <v>0</v>
      </c>
    </row>
    <row r="17" spans="1:4" ht="24.9" customHeight="1" thickBot="1" x14ac:dyDescent="0.3">
      <c r="A17" s="21" t="s">
        <v>17</v>
      </c>
      <c r="B17" s="22"/>
      <c r="C17" s="23">
        <v>768</v>
      </c>
      <c r="D17" s="24">
        <f t="shared" si="0"/>
        <v>0</v>
      </c>
    </row>
    <row r="18" spans="1:4" ht="24.9" customHeight="1" thickBot="1" x14ac:dyDescent="0.3">
      <c r="A18" s="21" t="s">
        <v>18</v>
      </c>
      <c r="B18" s="22"/>
      <c r="C18" s="23">
        <v>91</v>
      </c>
      <c r="D18" s="24">
        <f t="shared" si="0"/>
        <v>0</v>
      </c>
    </row>
    <row r="19" spans="1:4" ht="24.9" customHeight="1" thickBot="1" x14ac:dyDescent="0.3">
      <c r="A19" s="21" t="s">
        <v>19</v>
      </c>
      <c r="B19" s="22"/>
      <c r="C19" s="23">
        <v>85</v>
      </c>
      <c r="D19" s="24">
        <f t="shared" si="0"/>
        <v>0</v>
      </c>
    </row>
    <row r="20" spans="1:4" ht="24.9" customHeight="1" thickBot="1" x14ac:dyDescent="0.3">
      <c r="A20" s="21" t="s">
        <v>20</v>
      </c>
      <c r="B20" s="22"/>
      <c r="C20" s="23">
        <v>250</v>
      </c>
      <c r="D20" s="24">
        <f t="shared" si="0"/>
        <v>0</v>
      </c>
    </row>
    <row r="21" spans="1:4" ht="24.9" customHeight="1" thickBot="1" x14ac:dyDescent="0.3">
      <c r="A21" s="21" t="s">
        <v>21</v>
      </c>
      <c r="B21" s="22"/>
      <c r="C21" s="23">
        <v>56</v>
      </c>
      <c r="D21" s="24">
        <f t="shared" si="0"/>
        <v>0</v>
      </c>
    </row>
    <row r="22" spans="1:4" ht="24.9" customHeight="1" thickBot="1" x14ac:dyDescent="0.3">
      <c r="A22" s="21" t="s">
        <v>22</v>
      </c>
      <c r="B22" s="22"/>
      <c r="C22" s="23">
        <v>320</v>
      </c>
      <c r="D22" s="24">
        <f t="shared" si="0"/>
        <v>0</v>
      </c>
    </row>
    <row r="23" spans="1:4" ht="24.9" customHeight="1" thickBot="1" x14ac:dyDescent="0.3">
      <c r="A23" s="21" t="s">
        <v>23</v>
      </c>
      <c r="B23" s="22"/>
      <c r="C23" s="23">
        <v>3840</v>
      </c>
      <c r="D23" s="24">
        <f t="shared" si="0"/>
        <v>0</v>
      </c>
    </row>
    <row r="24" spans="1:4" ht="24.9" customHeight="1" thickBot="1" x14ac:dyDescent="0.3">
      <c r="A24" s="21" t="s">
        <v>24</v>
      </c>
      <c r="B24" s="22"/>
      <c r="C24" s="23">
        <v>8640</v>
      </c>
      <c r="D24" s="24">
        <f t="shared" si="0"/>
        <v>0</v>
      </c>
    </row>
    <row r="25" spans="1:4" ht="24.9" customHeight="1" thickBot="1" x14ac:dyDescent="0.3">
      <c r="A25" s="21" t="s">
        <v>25</v>
      </c>
      <c r="B25" s="22"/>
      <c r="C25" s="23">
        <v>880</v>
      </c>
      <c r="D25" s="24">
        <f t="shared" si="0"/>
        <v>0</v>
      </c>
    </row>
    <row r="26" spans="1:4" ht="24.9" customHeight="1" thickBot="1" x14ac:dyDescent="0.3">
      <c r="A26" s="21" t="s">
        <v>26</v>
      </c>
      <c r="B26" s="22"/>
      <c r="C26" s="23">
        <v>96</v>
      </c>
      <c r="D26" s="24">
        <f t="shared" si="0"/>
        <v>0</v>
      </c>
    </row>
    <row r="27" spans="1:4" ht="24.9" customHeight="1" thickBot="1" x14ac:dyDescent="0.3">
      <c r="A27" s="21" t="s">
        <v>27</v>
      </c>
      <c r="B27" s="22"/>
      <c r="C27" s="23">
        <v>719</v>
      </c>
      <c r="D27" s="24">
        <f t="shared" si="0"/>
        <v>0</v>
      </c>
    </row>
    <row r="28" spans="1:4" ht="24.9" customHeight="1" thickBot="1" x14ac:dyDescent="0.3">
      <c r="A28" s="21" t="s">
        <v>28</v>
      </c>
      <c r="B28" s="22"/>
      <c r="C28" s="23">
        <v>4800</v>
      </c>
      <c r="D28" s="24">
        <f t="shared" si="0"/>
        <v>0</v>
      </c>
    </row>
    <row r="29" spans="1:4" ht="24.9" customHeight="1" thickBot="1" x14ac:dyDescent="0.35">
      <c r="A29" s="21" t="s">
        <v>29</v>
      </c>
      <c r="B29" s="22"/>
      <c r="C29" s="23">
        <v>2600</v>
      </c>
      <c r="D29" s="24">
        <f t="shared" si="0"/>
        <v>0</v>
      </c>
    </row>
    <row r="30" spans="1:4" ht="24.9" customHeight="1" thickBot="1" x14ac:dyDescent="0.35">
      <c r="A30" s="21" t="s">
        <v>30</v>
      </c>
      <c r="B30" s="22"/>
      <c r="C30" s="23">
        <v>880</v>
      </c>
      <c r="D30" s="24">
        <f t="shared" si="0"/>
        <v>0</v>
      </c>
    </row>
    <row r="31" spans="1:4" ht="24.9" customHeight="1" thickBot="1" x14ac:dyDescent="0.35">
      <c r="A31" s="21" t="s">
        <v>31</v>
      </c>
      <c r="B31" s="22"/>
      <c r="C31" s="23">
        <v>3360</v>
      </c>
      <c r="D31" s="24">
        <f t="shared" si="0"/>
        <v>0</v>
      </c>
    </row>
    <row r="32" spans="1:4" ht="24.9" customHeight="1" thickBot="1" x14ac:dyDescent="0.35">
      <c r="A32" s="21" t="s">
        <v>32</v>
      </c>
      <c r="B32" s="22"/>
      <c r="C32" s="23">
        <v>468</v>
      </c>
      <c r="D32" s="24">
        <f t="shared" si="0"/>
        <v>0</v>
      </c>
    </row>
    <row r="33" spans="1:4" ht="24.9" customHeight="1" thickBot="1" x14ac:dyDescent="0.35">
      <c r="A33" s="21" t="s">
        <v>33</v>
      </c>
      <c r="B33" s="22"/>
      <c r="C33" s="23">
        <v>576</v>
      </c>
      <c r="D33" s="24">
        <f t="shared" si="0"/>
        <v>0</v>
      </c>
    </row>
    <row r="34" spans="1:4" ht="24.9" customHeight="1" thickBot="1" x14ac:dyDescent="0.35">
      <c r="A34" s="21" t="s">
        <v>34</v>
      </c>
      <c r="B34" s="22"/>
      <c r="C34" s="23">
        <v>4920</v>
      </c>
      <c r="D34" s="24">
        <f t="shared" si="0"/>
        <v>0</v>
      </c>
    </row>
    <row r="35" spans="1:4" ht="24.9" customHeight="1" thickBot="1" x14ac:dyDescent="0.35">
      <c r="A35" s="21" t="s">
        <v>35</v>
      </c>
      <c r="B35" s="22"/>
      <c r="C35" s="23">
        <v>9200</v>
      </c>
      <c r="D35" s="24">
        <f t="shared" si="0"/>
        <v>0</v>
      </c>
    </row>
    <row r="36" spans="1:4" ht="30" customHeight="1" thickBot="1" x14ac:dyDescent="0.35">
      <c r="A36" s="21" t="s">
        <v>37</v>
      </c>
      <c r="B36" s="22"/>
      <c r="C36" s="23">
        <v>367</v>
      </c>
      <c r="D36" s="24">
        <f>SUM(B36*C36)</f>
        <v>0</v>
      </c>
    </row>
    <row r="37" spans="1:4" ht="30" customHeight="1" thickBot="1" x14ac:dyDescent="0.35">
      <c r="A37" s="21" t="s">
        <v>38</v>
      </c>
      <c r="B37" s="22"/>
      <c r="C37" s="23">
        <v>620</v>
      </c>
      <c r="D37" s="24">
        <f t="shared" ref="D37:D58" si="1">SUM(B37*C37)</f>
        <v>0</v>
      </c>
    </row>
    <row r="38" spans="1:4" ht="30" customHeight="1" thickBot="1" x14ac:dyDescent="0.35">
      <c r="A38" s="21" t="s">
        <v>39</v>
      </c>
      <c r="B38" s="22"/>
      <c r="C38" s="23">
        <v>602</v>
      </c>
      <c r="D38" s="24">
        <f t="shared" si="1"/>
        <v>0</v>
      </c>
    </row>
    <row r="39" spans="1:4" ht="30" customHeight="1" thickBot="1" x14ac:dyDescent="0.35">
      <c r="A39" s="21" t="s">
        <v>40</v>
      </c>
      <c r="B39" s="22"/>
      <c r="C39" s="23">
        <v>560</v>
      </c>
      <c r="D39" s="24">
        <f t="shared" si="1"/>
        <v>0</v>
      </c>
    </row>
    <row r="40" spans="1:4" ht="30" customHeight="1" thickBot="1" x14ac:dyDescent="0.35">
      <c r="A40" s="21" t="s">
        <v>41</v>
      </c>
      <c r="B40" s="22"/>
      <c r="C40" s="23">
        <v>903</v>
      </c>
      <c r="D40" s="24">
        <f t="shared" si="1"/>
        <v>0</v>
      </c>
    </row>
    <row r="41" spans="1:4" ht="30" customHeight="1" thickBot="1" x14ac:dyDescent="0.35">
      <c r="A41" s="21" t="s">
        <v>42</v>
      </c>
      <c r="B41" s="22"/>
      <c r="C41" s="23">
        <v>700</v>
      </c>
      <c r="D41" s="24">
        <f t="shared" si="1"/>
        <v>0</v>
      </c>
    </row>
    <row r="42" spans="1:4" ht="30" customHeight="1" thickBot="1" x14ac:dyDescent="0.35">
      <c r="A42" s="21" t="s">
        <v>43</v>
      </c>
      <c r="B42" s="22"/>
      <c r="C42" s="23">
        <v>707</v>
      </c>
      <c r="D42" s="24">
        <f t="shared" si="1"/>
        <v>0</v>
      </c>
    </row>
    <row r="43" spans="1:4" ht="30" customHeight="1" thickBot="1" x14ac:dyDescent="0.35">
      <c r="A43" s="21" t="s">
        <v>44</v>
      </c>
      <c r="B43" s="22"/>
      <c r="C43" s="23">
        <v>528</v>
      </c>
      <c r="D43" s="24">
        <f t="shared" si="1"/>
        <v>0</v>
      </c>
    </row>
    <row r="44" spans="1:4" ht="30" customHeight="1" thickBot="1" x14ac:dyDescent="0.35">
      <c r="A44" s="21" t="s">
        <v>45</v>
      </c>
      <c r="B44" s="22"/>
      <c r="C44" s="23">
        <v>624</v>
      </c>
      <c r="D44" s="24">
        <f t="shared" si="1"/>
        <v>0</v>
      </c>
    </row>
    <row r="45" spans="1:4" ht="30" customHeight="1" thickBot="1" x14ac:dyDescent="0.35">
      <c r="A45" s="21" t="s">
        <v>46</v>
      </c>
      <c r="B45" s="22"/>
      <c r="C45" s="23">
        <v>642</v>
      </c>
      <c r="D45" s="24">
        <f t="shared" si="1"/>
        <v>0</v>
      </c>
    </row>
    <row r="46" spans="1:4" ht="30" customHeight="1" thickBot="1" x14ac:dyDescent="0.35">
      <c r="A46" s="21" t="s">
        <v>47</v>
      </c>
      <c r="B46" s="22"/>
      <c r="C46" s="23">
        <v>864</v>
      </c>
      <c r="D46" s="24">
        <f t="shared" si="1"/>
        <v>0</v>
      </c>
    </row>
    <row r="47" spans="1:4" ht="30" customHeight="1" thickBot="1" x14ac:dyDescent="0.35">
      <c r="A47" s="21" t="s">
        <v>48</v>
      </c>
      <c r="B47" s="22"/>
      <c r="C47" s="23">
        <v>624</v>
      </c>
      <c r="D47" s="24">
        <f t="shared" si="1"/>
        <v>0</v>
      </c>
    </row>
    <row r="48" spans="1:4" ht="30" customHeight="1" thickBot="1" x14ac:dyDescent="0.35">
      <c r="A48" s="21" t="s">
        <v>49</v>
      </c>
      <c r="B48" s="22"/>
      <c r="C48" s="23">
        <v>620</v>
      </c>
      <c r="D48" s="24">
        <f t="shared" si="1"/>
        <v>0</v>
      </c>
    </row>
    <row r="49" spans="1:4" ht="30" customHeight="1" thickBot="1" x14ac:dyDescent="0.35">
      <c r="A49" s="21" t="s">
        <v>50</v>
      </c>
      <c r="B49" s="22"/>
      <c r="C49" s="23">
        <v>320</v>
      </c>
      <c r="D49" s="24">
        <f t="shared" si="1"/>
        <v>0</v>
      </c>
    </row>
    <row r="50" spans="1:4" ht="30" customHeight="1" thickBot="1" x14ac:dyDescent="0.35">
      <c r="A50" s="21" t="s">
        <v>51</v>
      </c>
      <c r="B50" s="22"/>
      <c r="C50" s="23">
        <v>160</v>
      </c>
      <c r="D50" s="24">
        <f t="shared" si="1"/>
        <v>0</v>
      </c>
    </row>
    <row r="51" spans="1:4" ht="30" customHeight="1" thickBot="1" x14ac:dyDescent="0.35">
      <c r="A51" s="21" t="s">
        <v>52</v>
      </c>
      <c r="B51" s="22"/>
      <c r="C51" s="23">
        <v>50</v>
      </c>
      <c r="D51" s="24">
        <f t="shared" si="1"/>
        <v>0</v>
      </c>
    </row>
    <row r="52" spans="1:4" ht="30" customHeight="1" thickBot="1" x14ac:dyDescent="0.35">
      <c r="A52" s="21" t="s">
        <v>53</v>
      </c>
      <c r="B52" s="22"/>
      <c r="C52" s="23">
        <v>68</v>
      </c>
      <c r="D52" s="24">
        <f t="shared" si="1"/>
        <v>0</v>
      </c>
    </row>
    <row r="53" spans="1:4" ht="30" customHeight="1" thickBot="1" x14ac:dyDescent="0.35">
      <c r="A53" s="21" t="s">
        <v>54</v>
      </c>
      <c r="B53" s="22"/>
      <c r="C53" s="23">
        <v>48</v>
      </c>
      <c r="D53" s="24">
        <f t="shared" si="1"/>
        <v>0</v>
      </c>
    </row>
    <row r="54" spans="1:4" ht="30" customHeight="1" thickBot="1" x14ac:dyDescent="0.35">
      <c r="A54" s="25" t="s">
        <v>55</v>
      </c>
      <c r="B54" s="22"/>
      <c r="C54" s="26"/>
      <c r="D54" s="24">
        <f t="shared" ref="D54:D57" si="2">SUM(B54*C54)</f>
        <v>0</v>
      </c>
    </row>
    <row r="55" spans="1:4" ht="30" customHeight="1" thickBot="1" x14ac:dyDescent="0.35">
      <c r="A55" s="25" t="s">
        <v>55</v>
      </c>
      <c r="B55" s="22"/>
      <c r="C55" s="26"/>
      <c r="D55" s="24">
        <f t="shared" si="2"/>
        <v>0</v>
      </c>
    </row>
    <row r="56" spans="1:4" ht="30" customHeight="1" thickBot="1" x14ac:dyDescent="0.35">
      <c r="A56" s="25" t="s">
        <v>55</v>
      </c>
      <c r="B56" s="22"/>
      <c r="C56" s="26"/>
      <c r="D56" s="24">
        <f t="shared" si="2"/>
        <v>0</v>
      </c>
    </row>
    <row r="57" spans="1:4" ht="30" customHeight="1" thickBot="1" x14ac:dyDescent="0.35">
      <c r="A57" s="25" t="s">
        <v>55</v>
      </c>
      <c r="B57" s="22"/>
      <c r="C57" s="26"/>
      <c r="D57" s="24">
        <f t="shared" si="2"/>
        <v>0</v>
      </c>
    </row>
    <row r="58" spans="1:4" ht="30" customHeight="1" thickBot="1" x14ac:dyDescent="0.35">
      <c r="A58" s="87" t="s">
        <v>55</v>
      </c>
      <c r="B58" s="88"/>
      <c r="C58" s="89"/>
      <c r="D58" s="24">
        <f t="shared" si="1"/>
        <v>0</v>
      </c>
    </row>
    <row r="59" spans="1:4" ht="39.9" customHeight="1" thickBot="1" x14ac:dyDescent="0.35">
      <c r="A59" s="153" t="s">
        <v>96</v>
      </c>
      <c r="B59" s="154"/>
      <c r="C59" s="155"/>
      <c r="D59" s="27">
        <f>SUM(D4:D35)+SUM(D36:D58)</f>
        <v>0</v>
      </c>
    </row>
    <row r="60" spans="1:4" ht="30" customHeight="1" x14ac:dyDescent="0.3"/>
    <row r="61" spans="1:4" ht="30" customHeight="1" x14ac:dyDescent="0.3"/>
    <row r="62" spans="1:4" ht="30" customHeight="1" x14ac:dyDescent="0.3"/>
    <row r="63" spans="1:4" ht="30" customHeight="1" x14ac:dyDescent="0.3"/>
    <row r="64" spans="1: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</sheetData>
  <sheetProtection password="C090" sheet="1" objects="1" scenarios="1"/>
  <mergeCells count="4">
    <mergeCell ref="B2:D2"/>
    <mergeCell ref="A2:A3"/>
    <mergeCell ref="A1:D1"/>
    <mergeCell ref="A59:C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80" zoomScaleNormal="80" workbookViewId="0">
      <selection activeCell="A13" sqref="A13"/>
    </sheetView>
  </sheetViews>
  <sheetFormatPr defaultColWidth="9.109375" defaultRowHeight="14.4" x14ac:dyDescent="0.3"/>
  <cols>
    <col min="1" max="1" width="65.109375" style="1" customWidth="1"/>
    <col min="2" max="3" width="18.6640625" style="1" customWidth="1"/>
    <col min="4" max="4" width="18.6640625" style="2" customWidth="1"/>
    <col min="5" max="16384" width="9.109375" style="1"/>
  </cols>
  <sheetData>
    <row r="1" spans="1:4" ht="30" customHeight="1" thickBot="1" x14ac:dyDescent="0.4">
      <c r="A1" s="150" t="s">
        <v>89</v>
      </c>
      <c r="B1" s="151"/>
      <c r="C1" s="151"/>
      <c r="D1" s="152"/>
    </row>
    <row r="2" spans="1:4" ht="30" customHeight="1" thickBot="1" x14ac:dyDescent="0.35">
      <c r="A2" s="157" t="s">
        <v>56</v>
      </c>
      <c r="B2" s="145" t="s">
        <v>95</v>
      </c>
      <c r="C2" s="146"/>
      <c r="D2" s="156"/>
    </row>
    <row r="3" spans="1:4" ht="30" customHeight="1" thickBot="1" x14ac:dyDescent="0.35">
      <c r="A3" s="158"/>
      <c r="B3" s="28" t="s">
        <v>70</v>
      </c>
      <c r="C3" s="28" t="s">
        <v>57</v>
      </c>
      <c r="D3" s="29" t="s">
        <v>3</v>
      </c>
    </row>
    <row r="4" spans="1:4" ht="30" customHeight="1" thickBot="1" x14ac:dyDescent="0.3">
      <c r="A4" s="30" t="s">
        <v>58</v>
      </c>
      <c r="B4" s="31"/>
      <c r="C4" s="32">
        <v>115</v>
      </c>
      <c r="D4" s="33">
        <f>SUM(B4*C4)</f>
        <v>0</v>
      </c>
    </row>
    <row r="5" spans="1:4" ht="30" customHeight="1" thickBot="1" x14ac:dyDescent="0.3">
      <c r="A5" s="30" t="s">
        <v>59</v>
      </c>
      <c r="B5" s="31"/>
      <c r="C5" s="32">
        <v>75</v>
      </c>
      <c r="D5" s="33">
        <f t="shared" ref="D5:D20" si="0">SUM(B5*C5)</f>
        <v>0</v>
      </c>
    </row>
    <row r="6" spans="1:4" ht="30" customHeight="1" thickBot="1" x14ac:dyDescent="0.3">
      <c r="A6" s="30" t="s">
        <v>60</v>
      </c>
      <c r="B6" s="31"/>
      <c r="C6" s="32">
        <v>50</v>
      </c>
      <c r="D6" s="33">
        <f t="shared" si="0"/>
        <v>0</v>
      </c>
    </row>
    <row r="7" spans="1:4" ht="30" customHeight="1" thickBot="1" x14ac:dyDescent="0.3">
      <c r="A7" s="30" t="s">
        <v>61</v>
      </c>
      <c r="B7" s="31"/>
      <c r="C7" s="32">
        <v>32</v>
      </c>
      <c r="D7" s="33">
        <f t="shared" si="0"/>
        <v>0</v>
      </c>
    </row>
    <row r="8" spans="1:4" ht="30" customHeight="1" thickBot="1" x14ac:dyDescent="0.3">
      <c r="A8" s="30" t="s">
        <v>62</v>
      </c>
      <c r="B8" s="31"/>
      <c r="C8" s="32">
        <v>48</v>
      </c>
      <c r="D8" s="33">
        <f t="shared" si="0"/>
        <v>0</v>
      </c>
    </row>
    <row r="9" spans="1:4" ht="30" customHeight="1" thickBot="1" x14ac:dyDescent="0.3">
      <c r="A9" s="30" t="s">
        <v>63</v>
      </c>
      <c r="B9" s="31"/>
      <c r="C9" s="32">
        <v>19</v>
      </c>
      <c r="D9" s="33">
        <f t="shared" si="0"/>
        <v>0</v>
      </c>
    </row>
    <row r="10" spans="1:4" ht="30" customHeight="1" thickBot="1" x14ac:dyDescent="0.3">
      <c r="A10" s="30" t="s">
        <v>64</v>
      </c>
      <c r="B10" s="31"/>
      <c r="C10" s="32">
        <v>52</v>
      </c>
      <c r="D10" s="33">
        <f t="shared" si="0"/>
        <v>0</v>
      </c>
    </row>
    <row r="11" spans="1:4" ht="30" customHeight="1" thickBot="1" x14ac:dyDescent="0.3">
      <c r="A11" s="30" t="s">
        <v>65</v>
      </c>
      <c r="B11" s="31"/>
      <c r="C11" s="32">
        <v>100</v>
      </c>
      <c r="D11" s="33">
        <f t="shared" si="0"/>
        <v>0</v>
      </c>
    </row>
    <row r="12" spans="1:4" ht="30" customHeight="1" thickBot="1" x14ac:dyDescent="0.3">
      <c r="A12" s="30" t="s">
        <v>66</v>
      </c>
      <c r="B12" s="31"/>
      <c r="C12" s="32">
        <v>24</v>
      </c>
      <c r="D12" s="33">
        <f t="shared" si="0"/>
        <v>0</v>
      </c>
    </row>
    <row r="13" spans="1:4" ht="30" customHeight="1" thickBot="1" x14ac:dyDescent="0.35">
      <c r="A13" s="34" t="s">
        <v>308</v>
      </c>
      <c r="B13" s="31"/>
      <c r="C13" s="32">
        <v>1</v>
      </c>
      <c r="D13" s="33">
        <f t="shared" si="0"/>
        <v>0</v>
      </c>
    </row>
    <row r="14" spans="1:4" ht="30" customHeight="1" thickBot="1" x14ac:dyDescent="0.35">
      <c r="A14" s="34" t="s">
        <v>309</v>
      </c>
      <c r="B14" s="31"/>
      <c r="C14" s="32">
        <v>0.5</v>
      </c>
      <c r="D14" s="33">
        <f t="shared" si="0"/>
        <v>0</v>
      </c>
    </row>
    <row r="15" spans="1:4" ht="30" customHeight="1" thickBot="1" x14ac:dyDescent="0.3">
      <c r="A15" s="30" t="s">
        <v>67</v>
      </c>
      <c r="B15" s="31"/>
      <c r="C15" s="32">
        <v>4</v>
      </c>
      <c r="D15" s="33">
        <f t="shared" si="0"/>
        <v>0</v>
      </c>
    </row>
    <row r="16" spans="1:4" ht="30" customHeight="1" thickBot="1" x14ac:dyDescent="0.3">
      <c r="A16" s="30" t="s">
        <v>68</v>
      </c>
      <c r="B16" s="31"/>
      <c r="C16" s="32">
        <v>1200</v>
      </c>
      <c r="D16" s="33">
        <f t="shared" si="0"/>
        <v>0</v>
      </c>
    </row>
    <row r="17" spans="1:4" ht="30" customHeight="1" thickBot="1" x14ac:dyDescent="0.3">
      <c r="A17" s="35" t="s">
        <v>69</v>
      </c>
      <c r="B17" s="31"/>
      <c r="C17" s="36"/>
      <c r="D17" s="33">
        <f t="shared" ref="D17:D19" si="1">SUM(B17*C17)</f>
        <v>0</v>
      </c>
    </row>
    <row r="18" spans="1:4" ht="30" customHeight="1" thickBot="1" x14ac:dyDescent="0.3">
      <c r="A18" s="35" t="s">
        <v>69</v>
      </c>
      <c r="B18" s="31"/>
      <c r="C18" s="36"/>
      <c r="D18" s="33">
        <f t="shared" si="1"/>
        <v>0</v>
      </c>
    </row>
    <row r="19" spans="1:4" ht="30" customHeight="1" thickBot="1" x14ac:dyDescent="0.3">
      <c r="A19" s="35" t="s">
        <v>69</v>
      </c>
      <c r="B19" s="31"/>
      <c r="C19" s="36"/>
      <c r="D19" s="33">
        <f t="shared" si="1"/>
        <v>0</v>
      </c>
    </row>
    <row r="20" spans="1:4" ht="30" customHeight="1" thickBot="1" x14ac:dyDescent="0.3">
      <c r="A20" s="35" t="s">
        <v>69</v>
      </c>
      <c r="B20" s="31"/>
      <c r="C20" s="36"/>
      <c r="D20" s="33">
        <f t="shared" si="0"/>
        <v>0</v>
      </c>
    </row>
    <row r="21" spans="1:4" ht="30" customHeight="1" thickBot="1" x14ac:dyDescent="0.35">
      <c r="A21" s="159" t="s">
        <v>97</v>
      </c>
      <c r="B21" s="160"/>
      <c r="C21" s="161"/>
      <c r="D21" s="37">
        <f>SUM(D4:D20)</f>
        <v>0</v>
      </c>
    </row>
    <row r="27" spans="1:4" ht="30" customHeight="1" x14ac:dyDescent="0.3"/>
  </sheetData>
  <sheetProtection password="C090" sheet="1" objects="1" scenarios="1"/>
  <mergeCells count="4">
    <mergeCell ref="B2:D2"/>
    <mergeCell ref="A2:A3"/>
    <mergeCell ref="A1:D1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2" zoomScale="90" zoomScaleNormal="90" workbookViewId="0">
      <selection activeCell="E10" sqref="E10"/>
    </sheetView>
  </sheetViews>
  <sheetFormatPr defaultColWidth="9.109375" defaultRowHeight="35.1" customHeight="1" x14ac:dyDescent="0.3"/>
  <cols>
    <col min="1" max="1" width="9.109375" style="98"/>
    <col min="2" max="2" width="80.5546875" style="99" customWidth="1"/>
    <col min="3" max="3" width="19.109375" style="126" customWidth="1"/>
    <col min="4" max="4" width="28.33203125" style="93" customWidth="1"/>
    <col min="5" max="5" width="25.44140625" style="93" hidden="1" customWidth="1"/>
    <col min="6" max="6" width="22.6640625" style="126" customWidth="1"/>
    <col min="7" max="7" width="19.109375" style="93" customWidth="1"/>
    <col min="8" max="16384" width="9.109375" style="93"/>
  </cols>
  <sheetData>
    <row r="1" spans="1:6" ht="35.1" customHeight="1" x14ac:dyDescent="0.35">
      <c r="A1" s="90" t="s">
        <v>268</v>
      </c>
      <c r="B1" s="91" t="s">
        <v>220</v>
      </c>
      <c r="C1" s="123" t="s">
        <v>221</v>
      </c>
      <c r="D1" s="92" t="s">
        <v>222</v>
      </c>
      <c r="E1" s="92" t="s">
        <v>222</v>
      </c>
      <c r="F1" s="123" t="s">
        <v>223</v>
      </c>
    </row>
    <row r="2" spans="1:6" ht="35.1" customHeight="1" x14ac:dyDescent="0.3">
      <c r="A2" s="94" t="s">
        <v>269</v>
      </c>
      <c r="B2" s="95" t="s">
        <v>224</v>
      </c>
      <c r="C2" s="127"/>
      <c r="D2" s="96" t="s">
        <v>225</v>
      </c>
      <c r="E2" s="97">
        <v>0.25</v>
      </c>
      <c r="F2" s="124">
        <f>SUM(C2*E2)</f>
        <v>0</v>
      </c>
    </row>
    <row r="3" spans="1:6" ht="35.1" customHeight="1" x14ac:dyDescent="0.3">
      <c r="A3" s="94" t="s">
        <v>269</v>
      </c>
      <c r="B3" s="95" t="s">
        <v>226</v>
      </c>
      <c r="C3" s="127"/>
      <c r="D3" s="96" t="s">
        <v>225</v>
      </c>
      <c r="E3" s="97">
        <v>0.25</v>
      </c>
      <c r="F3" s="124">
        <f t="shared" ref="F3:F28" si="0">SUM(C3*E3)</f>
        <v>0</v>
      </c>
    </row>
    <row r="4" spans="1:6" ht="35.1" customHeight="1" x14ac:dyDescent="0.3">
      <c r="A4" s="162" t="s">
        <v>270</v>
      </c>
      <c r="B4" s="95" t="s">
        <v>227</v>
      </c>
      <c r="C4" s="127"/>
      <c r="D4" s="96" t="s">
        <v>260</v>
      </c>
      <c r="E4" s="97">
        <v>0.219</v>
      </c>
      <c r="F4" s="124">
        <f t="shared" si="0"/>
        <v>0</v>
      </c>
    </row>
    <row r="5" spans="1:6" ht="35.1" customHeight="1" x14ac:dyDescent="0.3">
      <c r="A5" s="163"/>
      <c r="B5" s="95" t="s">
        <v>228</v>
      </c>
      <c r="C5" s="127"/>
      <c r="D5" s="96" t="s">
        <v>261</v>
      </c>
      <c r="E5" s="97">
        <v>0.26</v>
      </c>
      <c r="F5" s="124">
        <f t="shared" si="0"/>
        <v>0</v>
      </c>
    </row>
    <row r="6" spans="1:6" ht="35.1" customHeight="1" x14ac:dyDescent="0.3">
      <c r="A6" s="163"/>
      <c r="B6" s="95" t="s">
        <v>229</v>
      </c>
      <c r="C6" s="127"/>
      <c r="D6" s="96" t="s">
        <v>262</v>
      </c>
      <c r="E6" s="97">
        <v>0.32800000000000001</v>
      </c>
      <c r="F6" s="124">
        <f t="shared" si="0"/>
        <v>0</v>
      </c>
    </row>
    <row r="7" spans="1:6" ht="35.1" customHeight="1" x14ac:dyDescent="0.3">
      <c r="A7" s="164"/>
      <c r="B7" s="95" t="s">
        <v>230</v>
      </c>
      <c r="C7" s="127"/>
      <c r="D7" s="96" t="s">
        <v>263</v>
      </c>
      <c r="E7" s="97">
        <v>0.36899999999999999</v>
      </c>
      <c r="F7" s="124">
        <f t="shared" si="0"/>
        <v>0</v>
      </c>
    </row>
    <row r="8" spans="1:6" ht="35.1" customHeight="1" x14ac:dyDescent="0.3">
      <c r="A8" s="162" t="s">
        <v>270</v>
      </c>
      <c r="B8" s="95" t="s">
        <v>231</v>
      </c>
      <c r="C8" s="127"/>
      <c r="D8" s="96" t="s">
        <v>264</v>
      </c>
      <c r="E8" s="97">
        <f>SUM(0.219*0.8)</f>
        <v>0.17520000000000002</v>
      </c>
      <c r="F8" s="124">
        <f t="shared" si="0"/>
        <v>0</v>
      </c>
    </row>
    <row r="9" spans="1:6" ht="35.1" customHeight="1" x14ac:dyDescent="0.3">
      <c r="A9" s="163"/>
      <c r="B9" s="95" t="s">
        <v>232</v>
      </c>
      <c r="C9" s="127"/>
      <c r="D9" s="96" t="s">
        <v>265</v>
      </c>
      <c r="E9" s="97">
        <f>SUM(0.26*0.8)</f>
        <v>0.20800000000000002</v>
      </c>
      <c r="F9" s="124">
        <f t="shared" si="0"/>
        <v>0</v>
      </c>
    </row>
    <row r="10" spans="1:6" ht="35.1" customHeight="1" x14ac:dyDescent="0.3">
      <c r="A10" s="163"/>
      <c r="B10" s="95" t="s">
        <v>233</v>
      </c>
      <c r="C10" s="127"/>
      <c r="D10" s="96" t="s">
        <v>266</v>
      </c>
      <c r="E10" s="97">
        <f>SUM(0.328*0.8)</f>
        <v>0.26240000000000002</v>
      </c>
      <c r="F10" s="124">
        <f t="shared" si="0"/>
        <v>0</v>
      </c>
    </row>
    <row r="11" spans="1:6" ht="35.1" customHeight="1" x14ac:dyDescent="0.3">
      <c r="A11" s="164"/>
      <c r="B11" s="95" t="s">
        <v>234</v>
      </c>
      <c r="C11" s="127"/>
      <c r="D11" s="96" t="s">
        <v>267</v>
      </c>
      <c r="E11" s="97">
        <f>SUM(0.369*0.8)</f>
        <v>0.29520000000000002</v>
      </c>
      <c r="F11" s="124">
        <f t="shared" si="0"/>
        <v>0</v>
      </c>
    </row>
    <row r="12" spans="1:6" ht="35.1" customHeight="1" x14ac:dyDescent="0.3">
      <c r="A12" s="94" t="s">
        <v>269</v>
      </c>
      <c r="B12" s="95" t="s">
        <v>235</v>
      </c>
      <c r="C12" s="127"/>
      <c r="D12" s="96" t="s">
        <v>236</v>
      </c>
      <c r="E12" s="97">
        <v>0.16500000000000001</v>
      </c>
      <c r="F12" s="124">
        <f t="shared" si="0"/>
        <v>0</v>
      </c>
    </row>
    <row r="13" spans="1:6" ht="35.1" customHeight="1" x14ac:dyDescent="0.3">
      <c r="A13" s="94" t="s">
        <v>269</v>
      </c>
      <c r="B13" s="95" t="s">
        <v>271</v>
      </c>
      <c r="C13" s="127"/>
      <c r="D13" s="96" t="s">
        <v>237</v>
      </c>
      <c r="E13" s="97">
        <v>0.25</v>
      </c>
      <c r="F13" s="124">
        <f t="shared" si="0"/>
        <v>0</v>
      </c>
    </row>
    <row r="14" spans="1:6" ht="35.1" customHeight="1" x14ac:dyDescent="0.3">
      <c r="A14" s="94" t="s">
        <v>269</v>
      </c>
      <c r="B14" s="95" t="s">
        <v>238</v>
      </c>
      <c r="C14" s="127"/>
      <c r="D14" s="96" t="s">
        <v>239</v>
      </c>
      <c r="E14" s="97">
        <v>12</v>
      </c>
      <c r="F14" s="124">
        <f t="shared" si="0"/>
        <v>0</v>
      </c>
    </row>
    <row r="15" spans="1:6" ht="35.1" customHeight="1" x14ac:dyDescent="0.3">
      <c r="A15" s="94" t="s">
        <v>269</v>
      </c>
      <c r="B15" s="95" t="s">
        <v>272</v>
      </c>
      <c r="C15" s="127"/>
      <c r="D15" s="96" t="s">
        <v>240</v>
      </c>
      <c r="E15" s="97">
        <v>1</v>
      </c>
      <c r="F15" s="124">
        <f t="shared" ref="F15:F16" si="1">SUM(C15*E15)</f>
        <v>0</v>
      </c>
    </row>
    <row r="16" spans="1:6" ht="35.1" customHeight="1" x14ac:dyDescent="0.3">
      <c r="A16" s="94" t="s">
        <v>269</v>
      </c>
      <c r="B16" s="95" t="s">
        <v>241</v>
      </c>
      <c r="C16" s="127"/>
      <c r="D16" s="96" t="s">
        <v>240</v>
      </c>
      <c r="E16" s="97">
        <v>1</v>
      </c>
      <c r="F16" s="124">
        <f t="shared" si="1"/>
        <v>0</v>
      </c>
    </row>
    <row r="17" spans="1:6" ht="35.1" customHeight="1" x14ac:dyDescent="0.3">
      <c r="A17" s="94" t="s">
        <v>269</v>
      </c>
      <c r="B17" s="95" t="s">
        <v>242</v>
      </c>
      <c r="C17" s="127"/>
      <c r="D17" s="96" t="s">
        <v>240</v>
      </c>
      <c r="E17" s="97">
        <v>1</v>
      </c>
      <c r="F17" s="124">
        <f>SUM(C17*E17)</f>
        <v>0</v>
      </c>
    </row>
    <row r="18" spans="1:6" ht="35.1" customHeight="1" x14ac:dyDescent="0.3">
      <c r="A18" s="94" t="s">
        <v>269</v>
      </c>
      <c r="B18" s="95" t="s">
        <v>243</v>
      </c>
      <c r="C18" s="127"/>
      <c r="D18" s="96" t="s">
        <v>244</v>
      </c>
      <c r="E18" s="97">
        <v>2</v>
      </c>
      <c r="F18" s="124">
        <f>SUM(C18*E18)</f>
        <v>0</v>
      </c>
    </row>
    <row r="19" spans="1:6" ht="35.1" customHeight="1" x14ac:dyDescent="0.3">
      <c r="A19" s="94" t="s">
        <v>269</v>
      </c>
      <c r="B19" s="95" t="s">
        <v>273</v>
      </c>
      <c r="C19" s="127"/>
      <c r="D19" s="96" t="s">
        <v>274</v>
      </c>
      <c r="E19" s="97">
        <v>144</v>
      </c>
      <c r="F19" s="124">
        <f t="shared" ref="F19" si="2">SUM(C19*E19)</f>
        <v>0</v>
      </c>
    </row>
    <row r="20" spans="1:6" ht="35.1" customHeight="1" x14ac:dyDescent="0.3">
      <c r="A20" s="94" t="s">
        <v>269</v>
      </c>
      <c r="B20" s="95" t="s">
        <v>245</v>
      </c>
      <c r="C20" s="127"/>
      <c r="D20" s="96" t="s">
        <v>307</v>
      </c>
      <c r="E20" s="97">
        <v>4</v>
      </c>
      <c r="F20" s="124">
        <f t="shared" si="0"/>
        <v>0</v>
      </c>
    </row>
    <row r="21" spans="1:6" ht="35.1" customHeight="1" x14ac:dyDescent="0.3">
      <c r="A21" s="94" t="s">
        <v>269</v>
      </c>
      <c r="B21" s="95" t="s">
        <v>246</v>
      </c>
      <c r="C21" s="127"/>
      <c r="D21" s="96" t="s">
        <v>247</v>
      </c>
      <c r="E21" s="97">
        <v>0.5</v>
      </c>
      <c r="F21" s="142">
        <f t="shared" si="0"/>
        <v>0</v>
      </c>
    </row>
    <row r="22" spans="1:6" ht="35.1" customHeight="1" x14ac:dyDescent="0.3">
      <c r="A22" s="94" t="s">
        <v>269</v>
      </c>
      <c r="B22" s="95" t="s">
        <v>248</v>
      </c>
      <c r="C22" s="127"/>
      <c r="D22" s="96" t="s">
        <v>249</v>
      </c>
      <c r="E22" s="97">
        <v>60</v>
      </c>
      <c r="F22" s="124">
        <f t="shared" si="0"/>
        <v>0</v>
      </c>
    </row>
    <row r="23" spans="1:6" ht="35.1" customHeight="1" x14ac:dyDescent="0.3">
      <c r="A23" s="94" t="s">
        <v>269</v>
      </c>
      <c r="B23" s="95" t="s">
        <v>250</v>
      </c>
      <c r="C23" s="127"/>
      <c r="D23" s="96" t="s">
        <v>306</v>
      </c>
      <c r="E23" s="97">
        <v>12</v>
      </c>
      <c r="F23" s="124">
        <f t="shared" si="0"/>
        <v>0</v>
      </c>
    </row>
    <row r="24" spans="1:6" ht="35.1" customHeight="1" x14ac:dyDescent="0.3">
      <c r="A24" s="94" t="s">
        <v>269</v>
      </c>
      <c r="B24" s="95" t="s">
        <v>251</v>
      </c>
      <c r="C24" s="127"/>
      <c r="D24" s="96" t="s">
        <v>240</v>
      </c>
      <c r="E24" s="97">
        <v>1</v>
      </c>
      <c r="F24" s="124">
        <f t="shared" si="0"/>
        <v>0</v>
      </c>
    </row>
    <row r="25" spans="1:6" ht="35.1" customHeight="1" x14ac:dyDescent="0.3">
      <c r="A25" s="94" t="s">
        <v>269</v>
      </c>
      <c r="B25" s="95" t="s">
        <v>252</v>
      </c>
      <c r="C25" s="127"/>
      <c r="D25" s="96" t="s">
        <v>244</v>
      </c>
      <c r="E25" s="97">
        <v>2</v>
      </c>
      <c r="F25" s="124">
        <f t="shared" si="0"/>
        <v>0</v>
      </c>
    </row>
    <row r="26" spans="1:6" ht="35.1" customHeight="1" x14ac:dyDescent="0.3">
      <c r="A26" s="94" t="s">
        <v>269</v>
      </c>
      <c r="B26" s="95" t="s">
        <v>253</v>
      </c>
      <c r="C26" s="127"/>
      <c r="D26" s="96" t="s">
        <v>244</v>
      </c>
      <c r="E26" s="97">
        <v>2</v>
      </c>
      <c r="F26" s="124">
        <f t="shared" si="0"/>
        <v>0</v>
      </c>
    </row>
    <row r="27" spans="1:6" ht="35.1" customHeight="1" x14ac:dyDescent="0.3">
      <c r="A27" s="94" t="s">
        <v>269</v>
      </c>
      <c r="B27" s="95" t="s">
        <v>254</v>
      </c>
      <c r="C27" s="127"/>
      <c r="D27" s="96" t="s">
        <v>255</v>
      </c>
      <c r="E27" s="97">
        <v>5</v>
      </c>
      <c r="F27" s="124">
        <f t="shared" si="0"/>
        <v>0</v>
      </c>
    </row>
    <row r="28" spans="1:6" ht="35.1" customHeight="1" x14ac:dyDescent="0.3">
      <c r="A28" s="94" t="s">
        <v>269</v>
      </c>
      <c r="B28" s="95" t="s">
        <v>256</v>
      </c>
      <c r="C28" s="127"/>
      <c r="D28" s="96" t="s">
        <v>257</v>
      </c>
      <c r="E28" s="97">
        <v>6</v>
      </c>
      <c r="F28" s="124">
        <f t="shared" si="0"/>
        <v>0</v>
      </c>
    </row>
    <row r="29" spans="1:6" ht="35.1" customHeight="1" x14ac:dyDescent="0.3">
      <c r="A29" s="94" t="s">
        <v>269</v>
      </c>
      <c r="B29" s="95" t="s">
        <v>258</v>
      </c>
      <c r="C29" s="128">
        <v>36</v>
      </c>
      <c r="D29" s="96" t="s">
        <v>259</v>
      </c>
      <c r="E29" s="97">
        <v>36</v>
      </c>
      <c r="F29" s="124">
        <v>36</v>
      </c>
    </row>
    <row r="30" spans="1:6" ht="35.1" customHeight="1" x14ac:dyDescent="0.3">
      <c r="A30" s="90"/>
      <c r="B30" s="165" t="s">
        <v>303</v>
      </c>
      <c r="C30" s="166"/>
      <c r="D30" s="167"/>
      <c r="E30" s="100"/>
      <c r="F30" s="125">
        <f>SUM(F2:F29)</f>
        <v>36</v>
      </c>
    </row>
  </sheetData>
  <sheetProtection password="C750" sheet="1" objects="1" scenarios="1"/>
  <mergeCells count="3">
    <mergeCell ref="A4:A7"/>
    <mergeCell ref="A8:A11"/>
    <mergeCell ref="B30:D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zoomScale="90" zoomScaleNormal="90" workbookViewId="0">
      <selection activeCell="B7" sqref="B7"/>
    </sheetView>
  </sheetViews>
  <sheetFormatPr defaultColWidth="9.109375" defaultRowHeight="14.4" x14ac:dyDescent="0.3"/>
  <cols>
    <col min="1" max="1" width="106.109375" style="5" customWidth="1"/>
    <col min="2" max="2" width="26.6640625" style="5" customWidth="1"/>
    <col min="3" max="16384" width="9.109375" style="5"/>
  </cols>
  <sheetData>
    <row r="1" spans="1:2" ht="39.9" customHeight="1" x14ac:dyDescent="0.35">
      <c r="A1" s="3" t="s">
        <v>85</v>
      </c>
      <c r="B1" s="4" t="s">
        <v>94</v>
      </c>
    </row>
    <row r="2" spans="1:2" ht="39.9" customHeight="1" thickBot="1" x14ac:dyDescent="0.4">
      <c r="A2" s="19"/>
      <c r="B2" s="18"/>
    </row>
    <row r="3" spans="1:2" ht="39.9" customHeight="1" thickBot="1" x14ac:dyDescent="0.4">
      <c r="A3" s="168" t="s">
        <v>78</v>
      </c>
      <c r="B3" s="169"/>
    </row>
    <row r="4" spans="1:2" ht="39.9" customHeight="1" thickBot="1" x14ac:dyDescent="0.4">
      <c r="A4" s="16" t="s">
        <v>93</v>
      </c>
      <c r="B4" s="38" t="s">
        <v>87</v>
      </c>
    </row>
    <row r="5" spans="1:2" ht="39.9" customHeight="1" thickBot="1" x14ac:dyDescent="0.4">
      <c r="A5" s="7" t="s">
        <v>90</v>
      </c>
      <c r="B5" s="39">
        <f>SUM('TEMP.LAV-COLTIVAZIONI'!D59)</f>
        <v>0</v>
      </c>
    </row>
    <row r="6" spans="1:2" ht="39.9" customHeight="1" thickBot="1" x14ac:dyDescent="0.4">
      <c r="A6" s="7" t="s">
        <v>91</v>
      </c>
      <c r="B6" s="39">
        <f>SUM('TEMP.LAV-ALLEVAMENTI'!D21)</f>
        <v>0</v>
      </c>
    </row>
    <row r="7" spans="1:2" ht="39.9" customHeight="1" thickBot="1" x14ac:dyDescent="0.35">
      <c r="A7" s="6" t="s">
        <v>79</v>
      </c>
      <c r="B7" s="17">
        <f>SUM(B5:B6)</f>
        <v>0</v>
      </c>
    </row>
    <row r="8" spans="1:2" ht="39.9" customHeight="1" thickBot="1" x14ac:dyDescent="0.35">
      <c r="A8" s="6" t="s">
        <v>75</v>
      </c>
      <c r="B8" s="17">
        <f>SUM('TEMP.LAV-ATT.MULT.'!F30)</f>
        <v>36</v>
      </c>
    </row>
    <row r="9" spans="1:2" ht="39.9" customHeight="1" thickBot="1" x14ac:dyDescent="0.4">
      <c r="A9" s="8" t="s">
        <v>80</v>
      </c>
      <c r="B9" s="9">
        <f>SUM(B7-B8)</f>
        <v>-36</v>
      </c>
    </row>
    <row r="10" spans="1:2" ht="50.1" customHeight="1" thickBot="1" x14ac:dyDescent="0.35">
      <c r="A10" s="170" t="s">
        <v>73</v>
      </c>
      <c r="B10" s="171"/>
    </row>
    <row r="11" spans="1:2" ht="12.75" customHeight="1" thickBot="1" x14ac:dyDescent="0.4">
      <c r="A11" s="172"/>
      <c r="B11" s="173"/>
    </row>
    <row r="12" spans="1:2" ht="39.9" customHeight="1" thickBot="1" x14ac:dyDescent="0.4">
      <c r="A12" s="168" t="s">
        <v>81</v>
      </c>
      <c r="B12" s="169"/>
    </row>
    <row r="13" spans="1:2" ht="39.9" customHeight="1" thickBot="1" x14ac:dyDescent="0.3">
      <c r="A13" s="8" t="s">
        <v>72</v>
      </c>
      <c r="B13" s="10" t="s">
        <v>87</v>
      </c>
    </row>
    <row r="14" spans="1:2" ht="39.9" customHeight="1" thickBot="1" x14ac:dyDescent="0.3">
      <c r="A14" s="11" t="s">
        <v>82</v>
      </c>
      <c r="B14" s="12">
        <f>SUM(B7)</f>
        <v>0</v>
      </c>
    </row>
    <row r="15" spans="1:2" ht="39.9" customHeight="1" thickBot="1" x14ac:dyDescent="0.35">
      <c r="A15" s="11" t="s">
        <v>83</v>
      </c>
      <c r="B15" s="12">
        <f>SUM($B$8)</f>
        <v>36</v>
      </c>
    </row>
    <row r="16" spans="1:2" ht="39.9" customHeight="1" thickBot="1" x14ac:dyDescent="0.35">
      <c r="A16" s="8" t="s">
        <v>84</v>
      </c>
      <c r="B16" s="13">
        <f>SUM(B14:B15)</f>
        <v>36</v>
      </c>
    </row>
    <row r="17" spans="1:2" ht="39.9" customHeight="1" thickBot="1" x14ac:dyDescent="0.35">
      <c r="A17" s="14" t="s">
        <v>92</v>
      </c>
      <c r="B17" s="15">
        <f>SUM(MANODOPERA!C7)</f>
        <v>0</v>
      </c>
    </row>
    <row r="18" spans="1:2" ht="39.9" customHeight="1" thickBot="1" x14ac:dyDescent="0.35">
      <c r="A18" s="8" t="s">
        <v>76</v>
      </c>
      <c r="B18" s="12">
        <f>SUM(B17-B16)</f>
        <v>-36</v>
      </c>
    </row>
    <row r="19" spans="1:2" ht="50.1" customHeight="1" thickBot="1" x14ac:dyDescent="0.35">
      <c r="A19" s="170" t="s">
        <v>77</v>
      </c>
      <c r="B19" s="171"/>
    </row>
  </sheetData>
  <sheetProtection password="C090" sheet="1" objects="1" scenarios="1"/>
  <mergeCells count="5">
    <mergeCell ref="A3:B3"/>
    <mergeCell ref="A10:B10"/>
    <mergeCell ref="A12:B12"/>
    <mergeCell ref="A19:B19"/>
    <mergeCell ref="A11:B11"/>
  </mergeCells>
  <pageMargins left="0.70866141732283472" right="0.70866141732283472" top="1.1417322834645669" bottom="0.74803149606299213" header="0.31496062992125984" footer="0.31496062992125984"/>
  <pageSetup paperSize="9" scale="69" fitToHeight="0" orientation="portrait" r:id="rId1"/>
  <headerFooter>
    <oddHeader>&amp;C
CALCOLO CONNESSIONE ATTIVITA' MULTIFUNZIONALI IN BASE AL TEMPO LAVORO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80" zoomScaleNormal="80" workbookViewId="0">
      <selection activeCell="B4" sqref="B4"/>
    </sheetView>
  </sheetViews>
  <sheetFormatPr defaultColWidth="9.109375" defaultRowHeight="14.4" x14ac:dyDescent="0.3"/>
  <cols>
    <col min="1" max="1" width="66.88671875" style="5" customWidth="1"/>
    <col min="2" max="4" width="20.6640625" style="5" customWidth="1"/>
    <col min="5" max="16384" width="9.109375" style="5"/>
  </cols>
  <sheetData>
    <row r="1" spans="1:4" ht="30" customHeight="1" thickBot="1" x14ac:dyDescent="0.35">
      <c r="A1" s="174" t="s">
        <v>154</v>
      </c>
      <c r="B1" s="175"/>
      <c r="C1" s="175"/>
      <c r="D1" s="176"/>
    </row>
    <row r="2" spans="1:4" ht="30" customHeight="1" thickBot="1" x14ac:dyDescent="0.35">
      <c r="A2" s="177" t="s">
        <v>74</v>
      </c>
      <c r="B2" s="145" t="s">
        <v>95</v>
      </c>
      <c r="C2" s="146"/>
      <c r="D2" s="147"/>
    </row>
    <row r="3" spans="1:4" ht="30" customHeight="1" thickBot="1" x14ac:dyDescent="0.35">
      <c r="A3" s="178"/>
      <c r="B3" s="41" t="s">
        <v>36</v>
      </c>
      <c r="C3" s="71" t="s">
        <v>153</v>
      </c>
      <c r="D3" s="71" t="s">
        <v>152</v>
      </c>
    </row>
    <row r="4" spans="1:4" ht="30" customHeight="1" thickBot="1" x14ac:dyDescent="0.3">
      <c r="A4" s="102" t="s">
        <v>151</v>
      </c>
      <c r="B4" s="103"/>
      <c r="C4" s="104">
        <v>519</v>
      </c>
      <c r="D4" s="101">
        <f t="shared" ref="D4:D35" si="0">SUM(B4*C4)</f>
        <v>0</v>
      </c>
    </row>
    <row r="5" spans="1:4" ht="30" customHeight="1" thickBot="1" x14ac:dyDescent="0.3">
      <c r="A5" s="102" t="s">
        <v>150</v>
      </c>
      <c r="B5" s="105"/>
      <c r="C5" s="104">
        <v>641</v>
      </c>
      <c r="D5" s="101">
        <f t="shared" si="0"/>
        <v>0</v>
      </c>
    </row>
    <row r="6" spans="1:4" ht="30" customHeight="1" thickBot="1" x14ac:dyDescent="0.3">
      <c r="A6" s="102" t="s">
        <v>149</v>
      </c>
      <c r="B6" s="105"/>
      <c r="C6" s="104">
        <v>303</v>
      </c>
      <c r="D6" s="101">
        <f t="shared" si="0"/>
        <v>0</v>
      </c>
    </row>
    <row r="7" spans="1:4" ht="30" customHeight="1" thickBot="1" x14ac:dyDescent="0.3">
      <c r="A7" s="102" t="s">
        <v>148</v>
      </c>
      <c r="B7" s="105"/>
      <c r="C7" s="104">
        <v>414</v>
      </c>
      <c r="D7" s="101">
        <f t="shared" si="0"/>
        <v>0</v>
      </c>
    </row>
    <row r="8" spans="1:4" ht="30" customHeight="1" thickBot="1" x14ac:dyDescent="0.3">
      <c r="A8" s="102" t="s">
        <v>147</v>
      </c>
      <c r="B8" s="105"/>
      <c r="C8" s="104">
        <v>418</v>
      </c>
      <c r="D8" s="101">
        <f t="shared" si="0"/>
        <v>0</v>
      </c>
    </row>
    <row r="9" spans="1:4" ht="30" customHeight="1" thickBot="1" x14ac:dyDescent="0.3">
      <c r="A9" s="102" t="s">
        <v>146</v>
      </c>
      <c r="B9" s="105"/>
      <c r="C9" s="106">
        <v>1326</v>
      </c>
      <c r="D9" s="101">
        <f t="shared" si="0"/>
        <v>0</v>
      </c>
    </row>
    <row r="10" spans="1:4" ht="30" customHeight="1" thickBot="1" x14ac:dyDescent="0.3">
      <c r="A10" s="102" t="s">
        <v>26</v>
      </c>
      <c r="B10" s="105"/>
      <c r="C10" s="106">
        <v>1773</v>
      </c>
      <c r="D10" s="101">
        <f t="shared" si="0"/>
        <v>0</v>
      </c>
    </row>
    <row r="11" spans="1:4" ht="30" customHeight="1" thickBot="1" x14ac:dyDescent="0.3">
      <c r="A11" s="102" t="s">
        <v>145</v>
      </c>
      <c r="B11" s="105"/>
      <c r="C11" s="106">
        <v>1274</v>
      </c>
      <c r="D11" s="101">
        <f t="shared" si="0"/>
        <v>0</v>
      </c>
    </row>
    <row r="12" spans="1:4" ht="30" customHeight="1" thickBot="1" x14ac:dyDescent="0.3">
      <c r="A12" s="102" t="s">
        <v>144</v>
      </c>
      <c r="B12" s="105"/>
      <c r="C12" s="104">
        <v>928</v>
      </c>
      <c r="D12" s="101">
        <f t="shared" si="0"/>
        <v>0</v>
      </c>
    </row>
    <row r="13" spans="1:4" ht="30" customHeight="1" thickBot="1" x14ac:dyDescent="0.3">
      <c r="A13" s="102" t="s">
        <v>143</v>
      </c>
      <c r="B13" s="105"/>
      <c r="C13" s="104">
        <v>783</v>
      </c>
      <c r="D13" s="101">
        <f t="shared" si="0"/>
        <v>0</v>
      </c>
    </row>
    <row r="14" spans="1:4" ht="30" customHeight="1" thickBot="1" x14ac:dyDescent="0.3">
      <c r="A14" s="102" t="s">
        <v>142</v>
      </c>
      <c r="B14" s="105"/>
      <c r="C14" s="106">
        <v>1073</v>
      </c>
      <c r="D14" s="101">
        <f t="shared" si="0"/>
        <v>0</v>
      </c>
    </row>
    <row r="15" spans="1:4" ht="30" customHeight="1" thickBot="1" x14ac:dyDescent="0.3">
      <c r="A15" s="102" t="s">
        <v>141</v>
      </c>
      <c r="B15" s="105"/>
      <c r="C15" s="106">
        <v>8500</v>
      </c>
      <c r="D15" s="101">
        <f t="shared" si="0"/>
        <v>0</v>
      </c>
    </row>
    <row r="16" spans="1:4" ht="30" customHeight="1" thickBot="1" x14ac:dyDescent="0.3">
      <c r="A16" s="102" t="s">
        <v>140</v>
      </c>
      <c r="B16" s="105"/>
      <c r="C16" s="106">
        <v>2829</v>
      </c>
      <c r="D16" s="101">
        <f t="shared" si="0"/>
        <v>0</v>
      </c>
    </row>
    <row r="17" spans="1:4" ht="30" customHeight="1" thickBot="1" x14ac:dyDescent="0.3">
      <c r="A17" s="102" t="s">
        <v>139</v>
      </c>
      <c r="B17" s="105"/>
      <c r="C17" s="106">
        <v>1663</v>
      </c>
      <c r="D17" s="101">
        <f t="shared" si="0"/>
        <v>0</v>
      </c>
    </row>
    <row r="18" spans="1:4" ht="30" customHeight="1" thickBot="1" x14ac:dyDescent="0.3">
      <c r="A18" s="102" t="s">
        <v>138</v>
      </c>
      <c r="B18" s="105"/>
      <c r="C18" s="106">
        <v>6969</v>
      </c>
      <c r="D18" s="101">
        <f t="shared" si="0"/>
        <v>0</v>
      </c>
    </row>
    <row r="19" spans="1:4" ht="30" customHeight="1" thickBot="1" x14ac:dyDescent="0.3">
      <c r="A19" s="102" t="s">
        <v>137</v>
      </c>
      <c r="B19" s="105"/>
      <c r="C19" s="106">
        <v>13600</v>
      </c>
      <c r="D19" s="101">
        <f t="shared" si="0"/>
        <v>0</v>
      </c>
    </row>
    <row r="20" spans="1:4" ht="30" customHeight="1" thickBot="1" x14ac:dyDescent="0.3">
      <c r="A20" s="107" t="s">
        <v>136</v>
      </c>
      <c r="B20" s="105"/>
      <c r="C20" s="108">
        <v>439</v>
      </c>
      <c r="D20" s="101">
        <f t="shared" si="0"/>
        <v>0</v>
      </c>
    </row>
    <row r="21" spans="1:4" ht="30" customHeight="1" thickBot="1" x14ac:dyDescent="0.35">
      <c r="A21" s="102" t="s">
        <v>135</v>
      </c>
      <c r="B21" s="105"/>
      <c r="C21" s="104">
        <v>378</v>
      </c>
      <c r="D21" s="101">
        <f t="shared" si="0"/>
        <v>0</v>
      </c>
    </row>
    <row r="22" spans="1:4" ht="30" customHeight="1" thickBot="1" x14ac:dyDescent="0.35">
      <c r="A22" s="102" t="s">
        <v>7</v>
      </c>
      <c r="B22" s="105"/>
      <c r="C22" s="104">
        <v>777</v>
      </c>
      <c r="D22" s="101">
        <f t="shared" si="0"/>
        <v>0</v>
      </c>
    </row>
    <row r="23" spans="1:4" ht="30" customHeight="1" thickBot="1" x14ac:dyDescent="0.35">
      <c r="A23" s="102" t="s">
        <v>134</v>
      </c>
      <c r="B23" s="105"/>
      <c r="C23" s="106">
        <v>1977</v>
      </c>
      <c r="D23" s="101">
        <f t="shared" si="0"/>
        <v>0</v>
      </c>
    </row>
    <row r="24" spans="1:4" ht="30" customHeight="1" thickBot="1" x14ac:dyDescent="0.35">
      <c r="A24" s="102" t="s">
        <v>133</v>
      </c>
      <c r="B24" s="105"/>
      <c r="C24" s="106">
        <v>3196</v>
      </c>
      <c r="D24" s="101">
        <f t="shared" si="0"/>
        <v>0</v>
      </c>
    </row>
    <row r="25" spans="1:4" ht="30" customHeight="1" thickBot="1" x14ac:dyDescent="0.35">
      <c r="A25" s="102" t="s">
        <v>132</v>
      </c>
      <c r="B25" s="105"/>
      <c r="C25" s="106">
        <v>1135</v>
      </c>
      <c r="D25" s="101">
        <f t="shared" si="0"/>
        <v>0</v>
      </c>
    </row>
    <row r="26" spans="1:4" ht="30" customHeight="1" thickBot="1" x14ac:dyDescent="0.35">
      <c r="A26" s="102" t="s">
        <v>131</v>
      </c>
      <c r="B26" s="105"/>
      <c r="C26" s="104">
        <v>734</v>
      </c>
      <c r="D26" s="101">
        <f t="shared" si="0"/>
        <v>0</v>
      </c>
    </row>
    <row r="27" spans="1:4" ht="30" customHeight="1" thickBot="1" x14ac:dyDescent="0.35">
      <c r="A27" s="102" t="s">
        <v>130</v>
      </c>
      <c r="B27" s="105"/>
      <c r="C27" s="106">
        <v>1135</v>
      </c>
      <c r="D27" s="101">
        <f t="shared" si="0"/>
        <v>0</v>
      </c>
    </row>
    <row r="28" spans="1:4" ht="30" customHeight="1" thickBot="1" x14ac:dyDescent="0.35">
      <c r="A28" s="102" t="s">
        <v>129</v>
      </c>
      <c r="B28" s="105"/>
      <c r="C28" s="106">
        <v>20000</v>
      </c>
      <c r="D28" s="101">
        <f t="shared" si="0"/>
        <v>0</v>
      </c>
    </row>
    <row r="29" spans="1:4" ht="30" customHeight="1" thickBot="1" x14ac:dyDescent="0.35">
      <c r="A29" s="102" t="s">
        <v>128</v>
      </c>
      <c r="B29" s="105"/>
      <c r="C29" s="106">
        <v>1200</v>
      </c>
      <c r="D29" s="101">
        <f t="shared" si="0"/>
        <v>0</v>
      </c>
    </row>
    <row r="30" spans="1:4" ht="30" customHeight="1" thickBot="1" x14ac:dyDescent="0.35">
      <c r="A30" s="102" t="s">
        <v>127</v>
      </c>
      <c r="B30" s="105"/>
      <c r="C30" s="106">
        <v>7359</v>
      </c>
      <c r="D30" s="101">
        <f t="shared" si="0"/>
        <v>0</v>
      </c>
    </row>
    <row r="31" spans="1:4" ht="30" customHeight="1" thickBot="1" x14ac:dyDescent="0.35">
      <c r="A31" s="102" t="s">
        <v>126</v>
      </c>
      <c r="B31" s="105"/>
      <c r="C31" s="106">
        <v>10245</v>
      </c>
      <c r="D31" s="101">
        <f t="shared" si="0"/>
        <v>0</v>
      </c>
    </row>
    <row r="32" spans="1:4" ht="30" customHeight="1" thickBot="1" x14ac:dyDescent="0.35">
      <c r="A32" s="102" t="s">
        <v>125</v>
      </c>
      <c r="B32" s="105"/>
      <c r="C32" s="106">
        <v>29662</v>
      </c>
      <c r="D32" s="101">
        <f t="shared" si="0"/>
        <v>0</v>
      </c>
    </row>
    <row r="33" spans="1:4" ht="30" customHeight="1" thickBot="1" x14ac:dyDescent="0.35">
      <c r="A33" s="102" t="s">
        <v>124</v>
      </c>
      <c r="B33" s="105"/>
      <c r="C33" s="106">
        <v>28000</v>
      </c>
      <c r="D33" s="101">
        <f t="shared" si="0"/>
        <v>0</v>
      </c>
    </row>
    <row r="34" spans="1:4" ht="30" customHeight="1" thickBot="1" x14ac:dyDescent="0.35">
      <c r="A34" s="102" t="s">
        <v>123</v>
      </c>
      <c r="B34" s="105"/>
      <c r="C34" s="106">
        <v>151300</v>
      </c>
      <c r="D34" s="101">
        <f t="shared" si="0"/>
        <v>0</v>
      </c>
    </row>
    <row r="35" spans="1:4" ht="30" customHeight="1" thickBot="1" x14ac:dyDescent="0.35">
      <c r="A35" s="102" t="s">
        <v>122</v>
      </c>
      <c r="B35" s="105"/>
      <c r="C35" s="104">
        <v>435</v>
      </c>
      <c r="D35" s="101">
        <f t="shared" si="0"/>
        <v>0</v>
      </c>
    </row>
    <row r="36" spans="1:4" ht="30" customHeight="1" thickBot="1" x14ac:dyDescent="0.35">
      <c r="A36" s="102" t="s">
        <v>121</v>
      </c>
      <c r="B36" s="105"/>
      <c r="C36" s="106">
        <v>1019</v>
      </c>
      <c r="D36" s="101">
        <f t="shared" ref="D36:D57" si="1">SUM(B36*C36)</f>
        <v>0</v>
      </c>
    </row>
    <row r="37" spans="1:4" ht="30" customHeight="1" thickBot="1" x14ac:dyDescent="0.35">
      <c r="A37" s="102" t="s">
        <v>120</v>
      </c>
      <c r="B37" s="105"/>
      <c r="C37" s="104">
        <v>540</v>
      </c>
      <c r="D37" s="101">
        <f t="shared" si="1"/>
        <v>0</v>
      </c>
    </row>
    <row r="38" spans="1:4" ht="30" customHeight="1" thickBot="1" x14ac:dyDescent="0.35">
      <c r="A38" s="102" t="s">
        <v>119</v>
      </c>
      <c r="B38" s="105"/>
      <c r="C38" s="104">
        <v>676</v>
      </c>
      <c r="D38" s="101">
        <f t="shared" si="1"/>
        <v>0</v>
      </c>
    </row>
    <row r="39" spans="1:4" ht="30" customHeight="1" thickBot="1" x14ac:dyDescent="0.35">
      <c r="A39" s="102" t="s">
        <v>118</v>
      </c>
      <c r="B39" s="105"/>
      <c r="C39" s="106">
        <v>6000</v>
      </c>
      <c r="D39" s="101">
        <f t="shared" si="1"/>
        <v>0</v>
      </c>
    </row>
    <row r="40" spans="1:4" ht="30" customHeight="1" thickBot="1" x14ac:dyDescent="0.35">
      <c r="A40" s="102" t="s">
        <v>117</v>
      </c>
      <c r="B40" s="105"/>
      <c r="C40" s="104">
        <v>525</v>
      </c>
      <c r="D40" s="101">
        <f t="shared" si="1"/>
        <v>0</v>
      </c>
    </row>
    <row r="41" spans="1:4" ht="30" customHeight="1" thickBot="1" x14ac:dyDescent="0.35">
      <c r="A41" s="102" t="s">
        <v>116</v>
      </c>
      <c r="B41" s="105"/>
      <c r="C41" s="104">
        <v>0</v>
      </c>
      <c r="D41" s="101">
        <f t="shared" si="1"/>
        <v>0</v>
      </c>
    </row>
    <row r="42" spans="1:4" ht="30" customHeight="1" thickBot="1" x14ac:dyDescent="0.35">
      <c r="A42" s="102" t="s">
        <v>115</v>
      </c>
      <c r="B42" s="105"/>
      <c r="C42" s="104">
        <v>557</v>
      </c>
      <c r="D42" s="101">
        <f t="shared" si="1"/>
        <v>0</v>
      </c>
    </row>
    <row r="43" spans="1:4" ht="30" customHeight="1" thickBot="1" x14ac:dyDescent="0.35">
      <c r="A43" s="102" t="s">
        <v>114</v>
      </c>
      <c r="B43" s="105"/>
      <c r="C43" s="104">
        <v>146</v>
      </c>
      <c r="D43" s="101">
        <f t="shared" si="1"/>
        <v>0</v>
      </c>
    </row>
    <row r="44" spans="1:4" ht="30" customHeight="1" thickBot="1" x14ac:dyDescent="0.35">
      <c r="A44" s="102" t="s">
        <v>113</v>
      </c>
      <c r="B44" s="105"/>
      <c r="C44" s="106">
        <v>6595</v>
      </c>
      <c r="D44" s="101">
        <f t="shared" si="1"/>
        <v>0</v>
      </c>
    </row>
    <row r="45" spans="1:4" ht="30" customHeight="1" thickBot="1" x14ac:dyDescent="0.35">
      <c r="A45" s="102" t="s">
        <v>112</v>
      </c>
      <c r="B45" s="105"/>
      <c r="C45" s="106">
        <v>7801</v>
      </c>
      <c r="D45" s="101">
        <f t="shared" si="1"/>
        <v>0</v>
      </c>
    </row>
    <row r="46" spans="1:4" ht="30" customHeight="1" thickBot="1" x14ac:dyDescent="0.35">
      <c r="A46" s="102" t="s">
        <v>111</v>
      </c>
      <c r="B46" s="105"/>
      <c r="C46" s="106">
        <v>9196</v>
      </c>
      <c r="D46" s="101">
        <f t="shared" si="1"/>
        <v>0</v>
      </c>
    </row>
    <row r="47" spans="1:4" ht="30" customHeight="1" thickBot="1" x14ac:dyDescent="0.35">
      <c r="A47" s="102" t="s">
        <v>110</v>
      </c>
      <c r="B47" s="105"/>
      <c r="C47" s="106">
        <v>1596</v>
      </c>
      <c r="D47" s="101">
        <f t="shared" si="1"/>
        <v>0</v>
      </c>
    </row>
    <row r="48" spans="1:4" ht="30" customHeight="1" thickBot="1" x14ac:dyDescent="0.35">
      <c r="A48" s="102" t="s">
        <v>109</v>
      </c>
      <c r="B48" s="105"/>
      <c r="C48" s="106">
        <v>3624</v>
      </c>
      <c r="D48" s="101">
        <f t="shared" si="1"/>
        <v>0</v>
      </c>
    </row>
    <row r="49" spans="1:4" ht="30" customHeight="1" thickBot="1" x14ac:dyDescent="0.35">
      <c r="A49" s="102" t="s">
        <v>108</v>
      </c>
      <c r="B49" s="105"/>
      <c r="C49" s="106">
        <v>1824</v>
      </c>
      <c r="D49" s="101">
        <f t="shared" si="1"/>
        <v>0</v>
      </c>
    </row>
    <row r="50" spans="1:4" ht="30" customHeight="1" thickBot="1" x14ac:dyDescent="0.35">
      <c r="A50" s="102" t="s">
        <v>107</v>
      </c>
      <c r="B50" s="105"/>
      <c r="C50" s="106">
        <v>1090</v>
      </c>
      <c r="D50" s="101">
        <f t="shared" si="1"/>
        <v>0</v>
      </c>
    </row>
    <row r="51" spans="1:4" ht="30" customHeight="1" thickBot="1" x14ac:dyDescent="0.35">
      <c r="A51" s="102" t="s">
        <v>106</v>
      </c>
      <c r="B51" s="105"/>
      <c r="C51" s="106">
        <v>11976</v>
      </c>
      <c r="D51" s="101">
        <f t="shared" si="1"/>
        <v>0</v>
      </c>
    </row>
    <row r="52" spans="1:4" ht="30" customHeight="1" thickBot="1" x14ac:dyDescent="0.35">
      <c r="A52" s="102" t="s">
        <v>105</v>
      </c>
      <c r="B52" s="105"/>
      <c r="C52" s="106">
        <v>8833</v>
      </c>
      <c r="D52" s="101">
        <f t="shared" si="1"/>
        <v>0</v>
      </c>
    </row>
    <row r="53" spans="1:4" ht="30" customHeight="1" thickBot="1" x14ac:dyDescent="0.35">
      <c r="A53" s="102" t="s">
        <v>104</v>
      </c>
      <c r="B53" s="105"/>
      <c r="C53" s="106">
        <v>3554</v>
      </c>
      <c r="D53" s="101">
        <f t="shared" si="1"/>
        <v>0</v>
      </c>
    </row>
    <row r="54" spans="1:4" ht="30" customHeight="1" thickBot="1" x14ac:dyDescent="0.35">
      <c r="A54" s="102" t="s">
        <v>103</v>
      </c>
      <c r="B54" s="105"/>
      <c r="C54" s="106">
        <v>10500</v>
      </c>
      <c r="D54" s="101">
        <f t="shared" si="1"/>
        <v>0</v>
      </c>
    </row>
    <row r="55" spans="1:4" ht="30" customHeight="1" thickBot="1" x14ac:dyDescent="0.35">
      <c r="A55" s="102" t="s">
        <v>102</v>
      </c>
      <c r="B55" s="105"/>
      <c r="C55" s="106">
        <v>39618</v>
      </c>
      <c r="D55" s="101">
        <f t="shared" si="1"/>
        <v>0</v>
      </c>
    </row>
    <row r="56" spans="1:4" ht="30" customHeight="1" thickBot="1" x14ac:dyDescent="0.35">
      <c r="A56" s="107" t="s">
        <v>101</v>
      </c>
      <c r="B56" s="105"/>
      <c r="C56" s="109">
        <v>1524</v>
      </c>
      <c r="D56" s="101">
        <f t="shared" si="1"/>
        <v>0</v>
      </c>
    </row>
    <row r="57" spans="1:4" ht="30" customHeight="1" thickBot="1" x14ac:dyDescent="0.35">
      <c r="A57" s="102" t="s">
        <v>100</v>
      </c>
      <c r="B57" s="105"/>
      <c r="C57" s="106">
        <v>23200</v>
      </c>
      <c r="D57" s="101">
        <f t="shared" si="1"/>
        <v>0</v>
      </c>
    </row>
    <row r="58" spans="1:4" ht="30" customHeight="1" thickBot="1" x14ac:dyDescent="0.35">
      <c r="A58" s="110" t="s">
        <v>99</v>
      </c>
      <c r="B58" s="111"/>
      <c r="C58" s="112" t="s">
        <v>98</v>
      </c>
      <c r="D58" s="101">
        <f>SUM(B58*4808)</f>
        <v>0</v>
      </c>
    </row>
    <row r="59" spans="1:4" ht="30" customHeight="1" thickBot="1" x14ac:dyDescent="0.35">
      <c r="A59" s="179" t="s">
        <v>276</v>
      </c>
      <c r="B59" s="180"/>
      <c r="C59" s="181"/>
      <c r="D59" s="40">
        <f>SUM(D4:D58)</f>
        <v>0</v>
      </c>
    </row>
    <row r="60" spans="1:4" ht="30" customHeight="1" x14ac:dyDescent="0.3"/>
    <row r="61" spans="1:4" ht="30" customHeight="1" x14ac:dyDescent="0.3"/>
    <row r="62" spans="1:4" ht="30" customHeight="1" x14ac:dyDescent="0.3"/>
    <row r="63" spans="1:4" ht="30" customHeight="1" x14ac:dyDescent="0.3"/>
    <row r="64" spans="1: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</sheetData>
  <sheetProtection password="C090" sheet="1" objects="1" scenarios="1"/>
  <mergeCells count="4">
    <mergeCell ref="A1:D1"/>
    <mergeCell ref="A2:A3"/>
    <mergeCell ref="B2:D2"/>
    <mergeCell ref="A59:C5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0" zoomScaleNormal="80" workbookViewId="0">
      <selection activeCell="B4" sqref="B4"/>
    </sheetView>
  </sheetViews>
  <sheetFormatPr defaultColWidth="9.109375" defaultRowHeight="14.4" x14ac:dyDescent="0.3"/>
  <cols>
    <col min="1" max="1" width="65.5546875" style="5" customWidth="1"/>
    <col min="2" max="2" width="20.6640625" style="121" customWidth="1"/>
    <col min="3" max="4" width="20.6640625" style="5" customWidth="1"/>
    <col min="5" max="16384" width="9.109375" style="5"/>
  </cols>
  <sheetData>
    <row r="1" spans="1:4" ht="30" customHeight="1" thickBot="1" x14ac:dyDescent="0.35">
      <c r="A1" s="150" t="s">
        <v>155</v>
      </c>
      <c r="B1" s="151"/>
      <c r="C1" s="151"/>
      <c r="D1" s="152"/>
    </row>
    <row r="2" spans="1:4" ht="30" customHeight="1" thickBot="1" x14ac:dyDescent="0.35">
      <c r="A2" s="182" t="s">
        <v>156</v>
      </c>
      <c r="B2" s="145" t="s">
        <v>95</v>
      </c>
      <c r="C2" s="146"/>
      <c r="D2" s="147"/>
    </row>
    <row r="3" spans="1:4" ht="30" customHeight="1" thickBot="1" x14ac:dyDescent="0.35">
      <c r="A3" s="183"/>
      <c r="B3" s="70" t="s">
        <v>157</v>
      </c>
      <c r="C3" s="70" t="s">
        <v>158</v>
      </c>
      <c r="D3" s="113" t="s">
        <v>152</v>
      </c>
    </row>
    <row r="4" spans="1:4" ht="30" customHeight="1" thickBot="1" x14ac:dyDescent="0.35">
      <c r="A4" s="114" t="s">
        <v>159</v>
      </c>
      <c r="B4" s="115"/>
      <c r="C4" s="116">
        <v>740</v>
      </c>
      <c r="D4" s="117">
        <f>SUM(B4*C4)</f>
        <v>0</v>
      </c>
    </row>
    <row r="5" spans="1:4" ht="30" customHeight="1" thickBot="1" x14ac:dyDescent="0.3">
      <c r="A5" s="118" t="s">
        <v>160</v>
      </c>
      <c r="B5" s="115"/>
      <c r="C5" s="119">
        <v>973</v>
      </c>
      <c r="D5" s="117">
        <f t="shared" ref="D5:D19" si="0">SUM(B5*C5)</f>
        <v>0</v>
      </c>
    </row>
    <row r="6" spans="1:4" ht="30" customHeight="1" thickBot="1" x14ac:dyDescent="0.3">
      <c r="A6" s="118" t="s">
        <v>161</v>
      </c>
      <c r="B6" s="115"/>
      <c r="C6" s="119">
        <v>417</v>
      </c>
      <c r="D6" s="117">
        <f t="shared" si="0"/>
        <v>0</v>
      </c>
    </row>
    <row r="7" spans="1:4" ht="30" customHeight="1" thickBot="1" x14ac:dyDescent="0.3">
      <c r="A7" s="118" t="s">
        <v>162</v>
      </c>
      <c r="B7" s="115"/>
      <c r="C7" s="119">
        <v>319</v>
      </c>
      <c r="D7" s="117">
        <f t="shared" si="0"/>
        <v>0</v>
      </c>
    </row>
    <row r="8" spans="1:4" ht="30" customHeight="1" thickBot="1" x14ac:dyDescent="0.35">
      <c r="A8" s="118" t="s">
        <v>163</v>
      </c>
      <c r="B8" s="115"/>
      <c r="C8" s="119">
        <v>684</v>
      </c>
      <c r="D8" s="117">
        <f t="shared" si="0"/>
        <v>0</v>
      </c>
    </row>
    <row r="9" spans="1:4" ht="30" customHeight="1" thickBot="1" x14ac:dyDescent="0.35">
      <c r="A9" s="118" t="s">
        <v>164</v>
      </c>
      <c r="B9" s="115"/>
      <c r="C9" s="119">
        <v>370</v>
      </c>
      <c r="D9" s="117">
        <f t="shared" si="0"/>
        <v>0</v>
      </c>
    </row>
    <row r="10" spans="1:4" ht="30" customHeight="1" thickBot="1" x14ac:dyDescent="0.3">
      <c r="A10" s="118" t="s">
        <v>165</v>
      </c>
      <c r="B10" s="115"/>
      <c r="C10" s="119">
        <v>1811</v>
      </c>
      <c r="D10" s="117">
        <f t="shared" si="0"/>
        <v>0</v>
      </c>
    </row>
    <row r="11" spans="1:4" ht="30" customHeight="1" thickBot="1" x14ac:dyDescent="0.3">
      <c r="A11" s="118" t="s">
        <v>166</v>
      </c>
      <c r="B11" s="115"/>
      <c r="C11" s="119">
        <v>604</v>
      </c>
      <c r="D11" s="117">
        <f t="shared" si="0"/>
        <v>0</v>
      </c>
    </row>
    <row r="12" spans="1:4" ht="30" customHeight="1" thickBot="1" x14ac:dyDescent="0.3">
      <c r="A12" s="118" t="s">
        <v>167</v>
      </c>
      <c r="B12" s="115"/>
      <c r="C12" s="119">
        <v>268</v>
      </c>
      <c r="D12" s="117">
        <f t="shared" si="0"/>
        <v>0</v>
      </c>
    </row>
    <row r="13" spans="1:4" ht="30" customHeight="1" thickBot="1" x14ac:dyDescent="0.3">
      <c r="A13" s="118" t="s">
        <v>168</v>
      </c>
      <c r="B13" s="115"/>
      <c r="C13" s="119">
        <v>173</v>
      </c>
      <c r="D13" s="117">
        <f t="shared" si="0"/>
        <v>0</v>
      </c>
    </row>
    <row r="14" spans="1:4" ht="30" customHeight="1" thickBot="1" x14ac:dyDescent="0.3">
      <c r="A14" s="118" t="s">
        <v>169</v>
      </c>
      <c r="B14" s="115"/>
      <c r="C14" s="119">
        <v>207</v>
      </c>
      <c r="D14" s="117">
        <f t="shared" si="0"/>
        <v>0</v>
      </c>
    </row>
    <row r="15" spans="1:4" ht="30" customHeight="1" thickBot="1" x14ac:dyDescent="0.3">
      <c r="A15" s="118" t="s">
        <v>170</v>
      </c>
      <c r="B15" s="115"/>
      <c r="C15" s="119">
        <v>72</v>
      </c>
      <c r="D15" s="117">
        <f t="shared" si="0"/>
        <v>0</v>
      </c>
    </row>
    <row r="16" spans="1:4" ht="30" customHeight="1" thickBot="1" x14ac:dyDescent="0.3">
      <c r="A16" s="118" t="s">
        <v>171</v>
      </c>
      <c r="B16" s="115"/>
      <c r="C16" s="119">
        <v>380</v>
      </c>
      <c r="D16" s="117">
        <f t="shared" si="0"/>
        <v>0</v>
      </c>
    </row>
    <row r="17" spans="1:4" ht="30" customHeight="1" thickBot="1" x14ac:dyDescent="0.3">
      <c r="A17" s="118" t="s">
        <v>172</v>
      </c>
      <c r="B17" s="115"/>
      <c r="C17" s="119">
        <v>2121</v>
      </c>
      <c r="D17" s="117">
        <f t="shared" si="0"/>
        <v>0</v>
      </c>
    </row>
    <row r="18" spans="1:4" ht="30" customHeight="1" thickBot="1" x14ac:dyDescent="0.3">
      <c r="A18" s="118" t="s">
        <v>173</v>
      </c>
      <c r="B18" s="115"/>
      <c r="C18" s="119">
        <v>616</v>
      </c>
      <c r="D18" s="117">
        <f t="shared" si="0"/>
        <v>0</v>
      </c>
    </row>
    <row r="19" spans="1:4" ht="30" customHeight="1" thickBot="1" x14ac:dyDescent="0.3">
      <c r="A19" s="118" t="s">
        <v>174</v>
      </c>
      <c r="B19" s="115"/>
      <c r="C19" s="119">
        <v>71</v>
      </c>
      <c r="D19" s="117">
        <f t="shared" si="0"/>
        <v>0</v>
      </c>
    </row>
    <row r="20" spans="1:4" ht="30" customHeight="1" thickBot="1" x14ac:dyDescent="0.35">
      <c r="A20" s="118" t="s">
        <v>175</v>
      </c>
      <c r="B20" s="115"/>
      <c r="C20" s="120" t="s">
        <v>176</v>
      </c>
      <c r="D20" s="117">
        <f>SUM(B20*2006/100)</f>
        <v>0</v>
      </c>
    </row>
    <row r="21" spans="1:4" ht="30" customHeight="1" thickBot="1" x14ac:dyDescent="0.35">
      <c r="A21" s="118" t="s">
        <v>177</v>
      </c>
      <c r="B21" s="115"/>
      <c r="C21" s="120" t="s">
        <v>178</v>
      </c>
      <c r="D21" s="117">
        <f>SUM(B21*3538/100)</f>
        <v>0</v>
      </c>
    </row>
    <row r="22" spans="1:4" ht="30" customHeight="1" thickBot="1" x14ac:dyDescent="0.35">
      <c r="A22" s="118" t="s">
        <v>179</v>
      </c>
      <c r="B22" s="115"/>
      <c r="C22" s="120" t="s">
        <v>180</v>
      </c>
      <c r="D22" s="117">
        <f>SUM(B22*5733/100)</f>
        <v>0</v>
      </c>
    </row>
    <row r="23" spans="1:4" ht="30" customHeight="1" thickBot="1" x14ac:dyDescent="0.35">
      <c r="A23" s="118" t="s">
        <v>181</v>
      </c>
      <c r="B23" s="115"/>
      <c r="C23" s="120" t="s">
        <v>182</v>
      </c>
      <c r="D23" s="117">
        <f>SUM(B23*1678/100)</f>
        <v>0</v>
      </c>
    </row>
    <row r="24" spans="1:4" ht="30" customHeight="1" thickBot="1" x14ac:dyDescent="0.35">
      <c r="A24" s="118" t="s">
        <v>183</v>
      </c>
      <c r="B24" s="115"/>
      <c r="C24" s="120" t="s">
        <v>182</v>
      </c>
      <c r="D24" s="117">
        <f>SUM(B24*1678/100)</f>
        <v>0</v>
      </c>
    </row>
    <row r="25" spans="1:4" ht="30" customHeight="1" thickBot="1" x14ac:dyDescent="0.35">
      <c r="A25" s="118" t="s">
        <v>184</v>
      </c>
      <c r="B25" s="115"/>
      <c r="C25" s="120" t="s">
        <v>185</v>
      </c>
      <c r="D25" s="117">
        <f>SUM(B25*1096/100)</f>
        <v>0</v>
      </c>
    </row>
    <row r="26" spans="1:4" ht="30" customHeight="1" thickBot="1" x14ac:dyDescent="0.35">
      <c r="A26" s="118" t="s">
        <v>186</v>
      </c>
      <c r="B26" s="115"/>
      <c r="C26" s="120" t="s">
        <v>185</v>
      </c>
      <c r="D26" s="117">
        <f>SUM(B26*1096/100)</f>
        <v>0</v>
      </c>
    </row>
    <row r="27" spans="1:4" ht="30" customHeight="1" thickBot="1" x14ac:dyDescent="0.35">
      <c r="A27" s="118" t="s">
        <v>187</v>
      </c>
      <c r="B27" s="115"/>
      <c r="C27" s="120" t="s">
        <v>188</v>
      </c>
      <c r="D27" s="117">
        <f>SUM(B27*44)</f>
        <v>0</v>
      </c>
    </row>
    <row r="28" spans="1:4" ht="30" customHeight="1" thickBot="1" x14ac:dyDescent="0.35">
      <c r="A28" s="184" t="s">
        <v>275</v>
      </c>
      <c r="B28" s="185"/>
      <c r="C28" s="186"/>
      <c r="D28" s="43">
        <f>SUM(D4:D27)</f>
        <v>0</v>
      </c>
    </row>
  </sheetData>
  <sheetProtection password="C090" sheet="1" objects="1" scenarios="1"/>
  <mergeCells count="4">
    <mergeCell ref="A1:D1"/>
    <mergeCell ref="A2:A3"/>
    <mergeCell ref="B2:D2"/>
    <mergeCell ref="A28:C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60" zoomScaleNormal="60" workbookViewId="0">
      <selection activeCell="B3" sqref="B3"/>
    </sheetView>
  </sheetViews>
  <sheetFormatPr defaultColWidth="54.109375" defaultRowHeight="14.4" x14ac:dyDescent="0.3"/>
  <cols>
    <col min="1" max="1" width="83.5546875" style="44" customWidth="1"/>
    <col min="2" max="2" width="20.33203125" style="45" customWidth="1"/>
    <col min="3" max="3" width="20" style="44" customWidth="1"/>
    <col min="4" max="4" width="18.5546875" style="44" customWidth="1"/>
    <col min="5" max="5" width="24.109375" style="44" customWidth="1"/>
    <col min="6" max="16384" width="54.109375" style="44"/>
  </cols>
  <sheetData>
    <row r="1" spans="1:5" ht="39.9" customHeight="1" thickBot="1" x14ac:dyDescent="0.35">
      <c r="A1" s="193" t="s">
        <v>283</v>
      </c>
      <c r="B1" s="194"/>
      <c r="C1" s="194"/>
      <c r="D1" s="194"/>
      <c r="E1" s="195"/>
    </row>
    <row r="2" spans="1:5" ht="48.75" customHeight="1" thickBot="1" x14ac:dyDescent="0.3">
      <c r="A2" s="78" t="s">
        <v>278</v>
      </c>
      <c r="B2" s="73" t="s">
        <v>277</v>
      </c>
      <c r="C2" s="134" t="s">
        <v>280</v>
      </c>
      <c r="D2" s="73" t="s">
        <v>296</v>
      </c>
      <c r="E2" s="74" t="s">
        <v>189</v>
      </c>
    </row>
    <row r="3" spans="1:5" ht="39.9" customHeight="1" thickBot="1" x14ac:dyDescent="0.35">
      <c r="A3" s="76" t="s">
        <v>224</v>
      </c>
      <c r="B3" s="75"/>
      <c r="C3" s="135"/>
      <c r="D3" s="77" t="s">
        <v>295</v>
      </c>
      <c r="E3" s="131">
        <f t="shared" ref="E3:E9" si="0">SUM(B3*C3)</f>
        <v>0</v>
      </c>
    </row>
    <row r="4" spans="1:5" ht="39.9" customHeight="1" thickBot="1" x14ac:dyDescent="0.35">
      <c r="A4" s="76" t="s">
        <v>226</v>
      </c>
      <c r="B4" s="75"/>
      <c r="C4" s="135"/>
      <c r="D4" s="77" t="s">
        <v>295</v>
      </c>
      <c r="E4" s="131">
        <f t="shared" si="0"/>
        <v>0</v>
      </c>
    </row>
    <row r="5" spans="1:5" ht="39.9" customHeight="1" thickBot="1" x14ac:dyDescent="0.35">
      <c r="A5" s="76" t="s">
        <v>279</v>
      </c>
      <c r="B5" s="75"/>
      <c r="C5" s="135"/>
      <c r="D5" s="77" t="s">
        <v>295</v>
      </c>
      <c r="E5" s="131">
        <f t="shared" si="0"/>
        <v>0</v>
      </c>
    </row>
    <row r="6" spans="1:5" ht="39.9" customHeight="1" thickBot="1" x14ac:dyDescent="0.35">
      <c r="A6" s="76" t="s">
        <v>284</v>
      </c>
      <c r="B6" s="75"/>
      <c r="C6" s="135"/>
      <c r="D6" s="77" t="s">
        <v>295</v>
      </c>
      <c r="E6" s="131">
        <f t="shared" si="0"/>
        <v>0</v>
      </c>
    </row>
    <row r="7" spans="1:5" ht="39.9" customHeight="1" thickBot="1" x14ac:dyDescent="0.35">
      <c r="A7" s="76" t="s">
        <v>285</v>
      </c>
      <c r="B7" s="75"/>
      <c r="C7" s="135"/>
      <c r="D7" s="77" t="s">
        <v>295</v>
      </c>
      <c r="E7" s="131">
        <f t="shared" si="0"/>
        <v>0</v>
      </c>
    </row>
    <row r="8" spans="1:5" ht="39.9" customHeight="1" thickBot="1" x14ac:dyDescent="0.35">
      <c r="A8" s="76" t="s">
        <v>271</v>
      </c>
      <c r="B8" s="75"/>
      <c r="C8" s="135"/>
      <c r="D8" s="77" t="s">
        <v>295</v>
      </c>
      <c r="E8" s="131">
        <f t="shared" si="0"/>
        <v>0</v>
      </c>
    </row>
    <row r="9" spans="1:5" ht="39.9" customHeight="1" thickBot="1" x14ac:dyDescent="0.35">
      <c r="A9" s="76" t="s">
        <v>286</v>
      </c>
      <c r="B9" s="75"/>
      <c r="C9" s="135"/>
      <c r="D9" s="77" t="s">
        <v>295</v>
      </c>
      <c r="E9" s="131">
        <f t="shared" si="0"/>
        <v>0</v>
      </c>
    </row>
    <row r="10" spans="1:5" ht="39.9" customHeight="1" thickBot="1" x14ac:dyDescent="0.35">
      <c r="A10" s="76" t="s">
        <v>272</v>
      </c>
      <c r="B10" s="75"/>
      <c r="C10" s="135"/>
      <c r="D10" s="77" t="s">
        <v>295</v>
      </c>
      <c r="E10" s="131">
        <f t="shared" ref="E10:E11" si="1">SUM(B10*C10)</f>
        <v>0</v>
      </c>
    </row>
    <row r="11" spans="1:5" ht="39.9" customHeight="1" thickBot="1" x14ac:dyDescent="0.35">
      <c r="A11" s="76" t="s">
        <v>287</v>
      </c>
      <c r="B11" s="75"/>
      <c r="C11" s="135"/>
      <c r="D11" s="77" t="s">
        <v>295</v>
      </c>
      <c r="E11" s="131">
        <f t="shared" si="1"/>
        <v>0</v>
      </c>
    </row>
    <row r="12" spans="1:5" ht="39.9" customHeight="1" thickBot="1" x14ac:dyDescent="0.35">
      <c r="A12" s="76" t="s">
        <v>288</v>
      </c>
      <c r="B12" s="75"/>
      <c r="C12" s="135"/>
      <c r="D12" s="77" t="s">
        <v>295</v>
      </c>
      <c r="E12" s="131">
        <f t="shared" ref="E12:E13" si="2">SUM(B12*C12)</f>
        <v>0</v>
      </c>
    </row>
    <row r="13" spans="1:5" ht="39.9" customHeight="1" thickBot="1" x14ac:dyDescent="0.35">
      <c r="A13" s="76" t="s">
        <v>289</v>
      </c>
      <c r="B13" s="75"/>
      <c r="C13" s="135"/>
      <c r="D13" s="77" t="s">
        <v>295</v>
      </c>
      <c r="E13" s="131">
        <f t="shared" si="2"/>
        <v>0</v>
      </c>
    </row>
    <row r="14" spans="1:5" ht="39.9" customHeight="1" thickBot="1" x14ac:dyDescent="0.35">
      <c r="A14" s="76" t="s">
        <v>242</v>
      </c>
      <c r="B14" s="75"/>
      <c r="C14" s="135"/>
      <c r="D14" s="77" t="s">
        <v>295</v>
      </c>
      <c r="E14" s="131">
        <f>SUM(B14*C14)</f>
        <v>0</v>
      </c>
    </row>
    <row r="15" spans="1:5" ht="39.9" customHeight="1" thickBot="1" x14ac:dyDescent="0.35">
      <c r="A15" s="76" t="s">
        <v>243</v>
      </c>
      <c r="B15" s="75"/>
      <c r="C15" s="135"/>
      <c r="D15" s="77">
        <v>5</v>
      </c>
      <c r="E15" s="131">
        <f>SUM(B15*C15*D15)</f>
        <v>0</v>
      </c>
    </row>
    <row r="16" spans="1:5" ht="39.9" customHeight="1" thickBot="1" x14ac:dyDescent="0.35">
      <c r="A16" s="76" t="s">
        <v>290</v>
      </c>
      <c r="B16" s="75"/>
      <c r="C16" s="135"/>
      <c r="D16" s="77" t="s">
        <v>295</v>
      </c>
      <c r="E16" s="131">
        <f t="shared" ref="E16:E19" si="3">SUM(B16*C16)</f>
        <v>0</v>
      </c>
    </row>
    <row r="17" spans="1:5" ht="39.9" customHeight="1" thickBot="1" x14ac:dyDescent="0.35">
      <c r="A17" s="76" t="s">
        <v>291</v>
      </c>
      <c r="B17" s="75"/>
      <c r="C17" s="135"/>
      <c r="D17" s="77" t="s">
        <v>295</v>
      </c>
      <c r="E17" s="131">
        <f t="shared" si="3"/>
        <v>0</v>
      </c>
    </row>
    <row r="18" spans="1:5" ht="39.9" customHeight="1" thickBot="1" x14ac:dyDescent="0.35">
      <c r="A18" s="76" t="s">
        <v>292</v>
      </c>
      <c r="B18" s="75"/>
      <c r="C18" s="135"/>
      <c r="D18" s="77" t="s">
        <v>295</v>
      </c>
      <c r="E18" s="131">
        <f t="shared" si="3"/>
        <v>0</v>
      </c>
    </row>
    <row r="19" spans="1:5" ht="39.9" customHeight="1" thickBot="1" x14ac:dyDescent="0.35">
      <c r="A19" s="76" t="s">
        <v>293</v>
      </c>
      <c r="B19" s="75"/>
      <c r="C19" s="135"/>
      <c r="D19" s="77" t="s">
        <v>295</v>
      </c>
      <c r="E19" s="131">
        <f t="shared" si="3"/>
        <v>0</v>
      </c>
    </row>
    <row r="20" spans="1:5" ht="39.9" customHeight="1" thickBot="1" x14ac:dyDescent="0.35">
      <c r="A20" s="76" t="s">
        <v>298</v>
      </c>
      <c r="B20" s="75"/>
      <c r="C20" s="135"/>
      <c r="D20" s="77">
        <v>4</v>
      </c>
      <c r="E20" s="131">
        <f>SUM(B20*C20*D20)</f>
        <v>0</v>
      </c>
    </row>
    <row r="21" spans="1:5" ht="39.9" customHeight="1" thickBot="1" x14ac:dyDescent="0.35">
      <c r="A21" s="76" t="s">
        <v>297</v>
      </c>
      <c r="B21" s="75"/>
      <c r="C21" s="135"/>
      <c r="D21" s="77" t="s">
        <v>295</v>
      </c>
      <c r="E21" s="131">
        <f>SUM(B21*C21)</f>
        <v>0</v>
      </c>
    </row>
    <row r="22" spans="1:5" ht="39.9" customHeight="1" thickBot="1" x14ac:dyDescent="0.35">
      <c r="A22" s="76" t="s">
        <v>248</v>
      </c>
      <c r="B22" s="75"/>
      <c r="C22" s="135"/>
      <c r="D22" s="77" t="s">
        <v>295</v>
      </c>
      <c r="E22" s="131">
        <f>SUM(B22*C22)</f>
        <v>0</v>
      </c>
    </row>
    <row r="23" spans="1:5" ht="39.9" customHeight="1" thickBot="1" x14ac:dyDescent="0.35">
      <c r="A23" s="76" t="s">
        <v>294</v>
      </c>
      <c r="B23" s="75"/>
      <c r="C23" s="135"/>
      <c r="D23" s="77" t="s">
        <v>295</v>
      </c>
      <c r="E23" s="131">
        <f>SUM(B23*C23)</f>
        <v>0</v>
      </c>
    </row>
    <row r="24" spans="1:5" ht="39.9" customHeight="1" thickBot="1" x14ac:dyDescent="0.35">
      <c r="A24" s="76" t="s">
        <v>251</v>
      </c>
      <c r="B24" s="75"/>
      <c r="C24" s="135"/>
      <c r="D24" s="77" t="s">
        <v>295</v>
      </c>
      <c r="E24" s="131">
        <f>SUM(B24*C24)</f>
        <v>0</v>
      </c>
    </row>
    <row r="25" spans="1:5" ht="39.9" customHeight="1" thickBot="1" x14ac:dyDescent="0.35">
      <c r="A25" s="76" t="s">
        <v>299</v>
      </c>
      <c r="B25" s="75"/>
      <c r="C25" s="135"/>
      <c r="D25" s="77">
        <v>5</v>
      </c>
      <c r="E25" s="131">
        <f>SUM(B25*C25*D25)</f>
        <v>0</v>
      </c>
    </row>
    <row r="26" spans="1:5" ht="39.9" customHeight="1" thickBot="1" x14ac:dyDescent="0.35">
      <c r="A26" s="76" t="s">
        <v>300</v>
      </c>
      <c r="B26" s="75"/>
      <c r="C26" s="135"/>
      <c r="D26" s="77">
        <v>4</v>
      </c>
      <c r="E26" s="131">
        <f t="shared" ref="E26:E28" si="4">SUM(B26*C26*D26)</f>
        <v>0</v>
      </c>
    </row>
    <row r="27" spans="1:5" ht="39.9" customHeight="1" thickBot="1" x14ac:dyDescent="0.35">
      <c r="A27" s="76" t="s">
        <v>301</v>
      </c>
      <c r="B27" s="75"/>
      <c r="C27" s="135"/>
      <c r="D27" s="77">
        <v>5</v>
      </c>
      <c r="E27" s="131">
        <f t="shared" si="4"/>
        <v>0</v>
      </c>
    </row>
    <row r="28" spans="1:5" ht="39.9" customHeight="1" thickBot="1" x14ac:dyDescent="0.35">
      <c r="A28" s="76" t="s">
        <v>302</v>
      </c>
      <c r="B28" s="75"/>
      <c r="C28" s="135"/>
      <c r="D28" s="77">
        <v>4</v>
      </c>
      <c r="E28" s="131">
        <f t="shared" si="4"/>
        <v>0</v>
      </c>
    </row>
    <row r="29" spans="1:5" ht="39.9" customHeight="1" thickBot="1" x14ac:dyDescent="0.35">
      <c r="A29" s="190" t="s">
        <v>281</v>
      </c>
      <c r="B29" s="191"/>
      <c r="C29" s="192"/>
      <c r="D29" s="79"/>
      <c r="E29" s="132">
        <f>SUM(E3:E28)</f>
        <v>0</v>
      </c>
    </row>
    <row r="30" spans="1:5" ht="39.9" customHeight="1" thickBot="1" x14ac:dyDescent="0.35">
      <c r="A30" s="187" t="s">
        <v>282</v>
      </c>
      <c r="B30" s="188"/>
      <c r="C30" s="189"/>
      <c r="D30" s="80"/>
      <c r="E30" s="133">
        <f>SUM(E29*0.25)</f>
        <v>0</v>
      </c>
    </row>
  </sheetData>
  <mergeCells count="3">
    <mergeCell ref="A30:C30"/>
    <mergeCell ref="A29:C29"/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zoomScale="70" zoomScaleNormal="70" workbookViewId="0">
      <selection activeCell="C14" sqref="C14"/>
    </sheetView>
  </sheetViews>
  <sheetFormatPr defaultRowHeight="14.4" x14ac:dyDescent="0.3"/>
  <cols>
    <col min="1" max="1" width="3.5546875" customWidth="1"/>
    <col min="2" max="2" width="103.33203125" customWidth="1"/>
    <col min="3" max="3" width="23.88671875" customWidth="1"/>
  </cols>
  <sheetData>
    <row r="1" spans="2:7" s="48" customFormat="1" ht="39.9" customHeight="1" x14ac:dyDescent="0.35">
      <c r="B1" s="47" t="s">
        <v>85</v>
      </c>
      <c r="C1" s="47" t="s">
        <v>197</v>
      </c>
    </row>
    <row r="2" spans="2:7" s="1" customFormat="1" ht="39.9" customHeight="1" x14ac:dyDescent="0.35">
      <c r="B2" s="49"/>
      <c r="C2" s="50"/>
    </row>
    <row r="3" spans="2:7" ht="39.9" customHeight="1" x14ac:dyDescent="0.35">
      <c r="B3" s="196" t="s">
        <v>216</v>
      </c>
      <c r="C3" s="197"/>
    </row>
    <row r="4" spans="2:7" ht="39.9" customHeight="1" x14ac:dyDescent="0.35">
      <c r="B4" s="51" t="s">
        <v>198</v>
      </c>
      <c r="C4" s="52" t="s">
        <v>199</v>
      </c>
    </row>
    <row r="5" spans="2:7" ht="39.9" customHeight="1" x14ac:dyDescent="0.35">
      <c r="B5" s="53" t="s">
        <v>200</v>
      </c>
      <c r="C5" s="54">
        <f>SUM('REDDITIVITÁ-COLTIVAZIONI'!D59)</f>
        <v>0</v>
      </c>
    </row>
    <row r="6" spans="2:7" ht="39.9" customHeight="1" x14ac:dyDescent="0.3">
      <c r="B6" s="53" t="s">
        <v>201</v>
      </c>
      <c r="C6" s="54">
        <f>SUM('REDDITIVITÁ-ALLEVAMENTI'!D28)</f>
        <v>0</v>
      </c>
    </row>
    <row r="7" spans="2:7" s="57" customFormat="1" ht="39.9" customHeight="1" x14ac:dyDescent="0.3">
      <c r="B7" s="55" t="s">
        <v>202</v>
      </c>
      <c r="C7" s="56">
        <f>SUM(C5:C6)</f>
        <v>0</v>
      </c>
    </row>
    <row r="8" spans="2:7" ht="39.9" customHeight="1" x14ac:dyDescent="0.3">
      <c r="B8" s="55" t="s">
        <v>203</v>
      </c>
      <c r="C8" s="58">
        <f>SUM('REDDITIVITÁ-MULT.'!E30)</f>
        <v>0</v>
      </c>
    </row>
    <row r="9" spans="2:7" s="61" customFormat="1" ht="39.9" customHeight="1" x14ac:dyDescent="0.35">
      <c r="B9" s="59" t="s">
        <v>204</v>
      </c>
      <c r="C9" s="60">
        <f>SUM(C7-C8)</f>
        <v>0</v>
      </c>
      <c r="D9" s="198" t="s">
        <v>205</v>
      </c>
      <c r="E9" s="199"/>
      <c r="F9" s="199"/>
      <c r="G9" s="199"/>
    </row>
    <row r="10" spans="2:7" ht="54.75" customHeight="1" x14ac:dyDescent="0.3">
      <c r="B10" s="200" t="s">
        <v>206</v>
      </c>
      <c r="C10" s="201"/>
      <c r="D10" s="62"/>
      <c r="E10" s="63"/>
      <c r="F10" s="63"/>
      <c r="G10" s="63"/>
    </row>
    <row r="11" spans="2:7" ht="39.9" customHeight="1" thickBot="1" x14ac:dyDescent="0.4">
      <c r="B11" s="196" t="s">
        <v>215</v>
      </c>
      <c r="C11" s="197"/>
      <c r="D11" s="62"/>
      <c r="E11" s="63"/>
      <c r="F11" s="63"/>
      <c r="G11" s="63"/>
    </row>
    <row r="12" spans="2:7" ht="39.9" customHeight="1" thickBot="1" x14ac:dyDescent="0.3">
      <c r="B12" s="8" t="s">
        <v>72</v>
      </c>
      <c r="C12" s="10" t="s">
        <v>87</v>
      </c>
    </row>
    <row r="13" spans="2:7" ht="39.9" customHeight="1" thickBot="1" x14ac:dyDescent="0.3">
      <c r="B13" s="11" t="s">
        <v>82</v>
      </c>
      <c r="C13" s="12">
        <f>SUM('TEMP.LAV-COLTIVAZIONI'!D59+'TEMP.LAV-ALLEVAMENTI'!D21)</f>
        <v>0</v>
      </c>
    </row>
    <row r="14" spans="2:7" ht="39.9" customHeight="1" thickBot="1" x14ac:dyDescent="0.3">
      <c r="B14" s="11" t="s">
        <v>83</v>
      </c>
      <c r="C14" s="12">
        <f>SUM('TEMP.LAV-ATT.MULT.'!F30)</f>
        <v>36</v>
      </c>
    </row>
    <row r="15" spans="2:7" ht="39.9" customHeight="1" thickBot="1" x14ac:dyDescent="0.3">
      <c r="B15" s="8" t="s">
        <v>84</v>
      </c>
      <c r="C15" s="13">
        <f>SUM(C13:C14)</f>
        <v>36</v>
      </c>
    </row>
    <row r="16" spans="2:7" ht="39.9" customHeight="1" thickBot="1" x14ac:dyDescent="0.3">
      <c r="B16" s="14" t="s">
        <v>92</v>
      </c>
      <c r="C16" s="15">
        <f>SUM(MANODOPERA!C7)</f>
        <v>0</v>
      </c>
    </row>
    <row r="17" spans="2:3" ht="39.9" customHeight="1" thickBot="1" x14ac:dyDescent="0.3">
      <c r="B17" s="8" t="s">
        <v>76</v>
      </c>
      <c r="C17" s="12">
        <f>SUM(C16-C15)</f>
        <v>-36</v>
      </c>
    </row>
    <row r="18" spans="2:3" ht="39.9" customHeight="1" thickBot="1" x14ac:dyDescent="0.35">
      <c r="B18" s="170" t="s">
        <v>77</v>
      </c>
      <c r="C18" s="171"/>
    </row>
  </sheetData>
  <sheetProtection password="C090" sheet="1" objects="1" scenarios="1"/>
  <mergeCells count="5">
    <mergeCell ref="B18:C18"/>
    <mergeCell ref="B3:C3"/>
    <mergeCell ref="D9:G9"/>
    <mergeCell ref="B10:C10"/>
    <mergeCell ref="B11:C11"/>
  </mergeCells>
  <pageMargins left="0.70866141732283472" right="0.70866141732283472" top="1.3385826771653544" bottom="0.74803149606299213" header="0.31496062992125984" footer="0.31496062992125984"/>
  <pageSetup paperSize="9" scale="71" fitToHeight="0" orientation="portrait" r:id="rId1"/>
  <headerFooter>
    <oddHeader>&amp;LALLEGATO 2 VERBALE DI ACCERTAMENTO FINALE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MANODOPERA</vt:lpstr>
      <vt:lpstr>TEMP.LAV-COLTIVAZIONI</vt:lpstr>
      <vt:lpstr>TEMP.LAV-ALLEVAMENTI</vt:lpstr>
      <vt:lpstr>TEMP.LAV-ATT.MULT.</vt:lpstr>
      <vt:lpstr>RAP.PREV.CONN.TEMPO-LAVORO</vt:lpstr>
      <vt:lpstr>REDDITIVITÁ-COLTIVAZIONI</vt:lpstr>
      <vt:lpstr>REDDITIVITÁ-ALLEVAMENTI</vt:lpstr>
      <vt:lpstr>REDDITIVITÁ-MULT.</vt:lpstr>
      <vt:lpstr>RAP.PREV.CONN.RED.LS</vt:lpstr>
      <vt:lpstr>REDDITO-AGRICOLO-IRAP</vt:lpstr>
      <vt:lpstr>rap.prev.conn.IRAP</vt:lpstr>
      <vt:lpstr>Foglio1</vt:lpstr>
      <vt:lpstr>Foglio2</vt:lpstr>
      <vt:lpstr>RAP.PREV.CONN.RED.LS!Area_stampa</vt:lpstr>
      <vt:lpstr>'RAP.PREV.CONN.TEMPO-LAVORO'!Area_stampa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M.Francesca Virdis</dc:creator>
  <cp:lastModifiedBy>Francesca Virdis</cp:lastModifiedBy>
  <cp:lastPrinted>2018-07-16T13:52:10Z</cp:lastPrinted>
  <dcterms:created xsi:type="dcterms:W3CDTF">2016-10-17T07:39:44Z</dcterms:created>
  <dcterms:modified xsi:type="dcterms:W3CDTF">2022-03-31T10:55:45Z</dcterms:modified>
</cp:coreProperties>
</file>